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65" windowWidth="14805" windowHeight="795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'1кв'!$A$1:$E$53</definedName>
    <definedName name="_xlnm.Print_Area" localSheetId="1">'2кв'!$A$1:$E$53</definedName>
    <definedName name="_xlnm.Print_Area" localSheetId="2">'3кв'!$A$1:$E$52</definedName>
    <definedName name="_xlnm.Print_Area" localSheetId="3">'4кв'!$A$1:$E$52</definedName>
    <definedName name="_xlnm.Print_Area" localSheetId="4">отчет!$A$1:$C$45</definedName>
  </definedNames>
  <calcPr calcId="152511"/>
</workbook>
</file>

<file path=xl/calcChain.xml><?xml version="1.0" encoding="utf-8"?>
<calcChain xmlns="http://schemas.openxmlformats.org/spreadsheetml/2006/main">
  <c r="C31" i="28" l="1"/>
  <c r="C33" i="28"/>
  <c r="C32" i="28"/>
  <c r="C30" i="28"/>
  <c r="C29" i="28"/>
  <c r="C26" i="28"/>
  <c r="C19" i="28"/>
  <c r="C20" i="28"/>
  <c r="C21" i="28"/>
  <c r="C22" i="28"/>
  <c r="C23" i="28"/>
  <c r="C24" i="28"/>
  <c r="C25" i="28"/>
  <c r="C18" i="28"/>
  <c r="C12" i="28"/>
  <c r="C15" i="28"/>
  <c r="C14" i="28"/>
  <c r="C13" i="28"/>
  <c r="C6" i="28"/>
  <c r="B46" i="27"/>
  <c r="E24" i="27"/>
  <c r="E27" i="27" l="1"/>
  <c r="C41" i="28"/>
  <c r="C16" i="28"/>
  <c r="C27" i="28" l="1"/>
  <c r="C35" i="28" s="1"/>
  <c r="C36" i="28" s="1"/>
  <c r="E18" i="27"/>
  <c r="E17" i="27"/>
  <c r="E29" i="27" l="1"/>
  <c r="B51" i="27" s="1"/>
  <c r="B52" i="27" s="1"/>
  <c r="B50" i="26"/>
  <c r="B49" i="26"/>
  <c r="E29" i="26"/>
  <c r="E24" i="26"/>
  <c r="E27" i="26"/>
  <c r="E25" i="26"/>
  <c r="B46" i="26" l="1"/>
  <c r="E18" i="26"/>
  <c r="E17" i="26"/>
  <c r="B51" i="26" l="1"/>
  <c r="B52" i="26" s="1"/>
  <c r="B46" i="25"/>
  <c r="E29" i="25"/>
  <c r="E26" i="25"/>
  <c r="B51" i="25"/>
  <c r="B50" i="25"/>
  <c r="B49" i="25"/>
  <c r="E27" i="25"/>
  <c r="E18" i="25"/>
  <c r="E17" i="25"/>
  <c r="B52" i="25" l="1"/>
  <c r="B53" i="25" s="1"/>
  <c r="E27" i="24"/>
  <c r="E26" i="24"/>
  <c r="B51" i="24" l="1"/>
  <c r="B50" i="24"/>
  <c r="B49" i="24"/>
  <c r="E18" i="24"/>
  <c r="E17" i="24"/>
  <c r="E29" i="24" l="1"/>
  <c r="B52" i="24" s="1"/>
  <c r="B53" i="24" l="1"/>
</calcChain>
</file>

<file path=xl/sharedStrings.xml><?xml version="1.0" encoding="utf-8"?>
<sst xmlns="http://schemas.openxmlformats.org/spreadsheetml/2006/main" count="340" uniqueCount="127">
  <si>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</si>
  <si>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</si>
  <si>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</si>
  <si>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</si>
  <si>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</si>
  <si>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</si>
  <si>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</si>
  <si>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</si>
  <si>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</si>
  <si>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</si>
  <si>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</si>
  <si>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</si>
  <si>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</si>
  <si>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</si>
  <si>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</si>
  <si>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</si>
  <si>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</si>
  <si>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</si>
  <si>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</si>
  <si>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45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</si>
  <si>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Кошман Марии Федоровны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</si>
  <si>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</si>
  <si>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</si>
  <si>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</si>
  <si>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</si>
  <si>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</si>
  <si>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Стоимость материалов</t>
  </si>
  <si>
    <t>Итого расходов:</t>
  </si>
  <si>
    <t>Заказчик - Собственники МКД, в лице председателя совета МКД Кошман М.Ф.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</si>
  <si>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</si>
  <si>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</si>
  <si>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</si>
  <si>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</si>
  <si>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</si>
  <si>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>Остаток на начало квартала</t>
  </si>
  <si>
    <t>определена приложением № 9 к договору</t>
  </si>
  <si>
    <t xml:space="preserve">Расходы по управлению МКД </t>
  </si>
  <si>
    <t>ч/ч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</si>
  <si>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</si>
  <si>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</si>
  <si>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</si>
  <si>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</si>
  <si>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</si>
  <si>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</si>
  <si>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</si>
  <si>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</si>
  <si>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Дератизация, дезинсекция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</si>
  <si>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</si>
  <si>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 дома = 2694,2м2</t>
  </si>
  <si>
    <t>март</t>
  </si>
  <si>
    <t>Исполнитель - ООО ЖКХ "Локомотив", в лице директора  Бовкун А.А.</t>
  </si>
  <si>
    <t>за 1 квартал 2024 года</t>
  </si>
  <si>
    <t>31.03.2024 г.</t>
  </si>
  <si>
    <t>Монтаж освещения в подвале №1 (кв.19)</t>
  </si>
  <si>
    <t>Опиловка деревьев, уборка, вывоз веток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</si>
  <si>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</si>
  <si>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</si>
  <si>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двести три тысячи двести тридцать восемь рублей 43 копейки.</t>
  </si>
  <si>
    <t>Предъявлено населению 215224,6</t>
  </si>
  <si>
    <t>за 2 квартал 2024 года</t>
  </si>
  <si>
    <t>30.06.2024 г.</t>
  </si>
  <si>
    <t>2 квартал</t>
  </si>
  <si>
    <t>Поверка ОДПУ ТЭ</t>
  </si>
  <si>
    <t xml:space="preserve">Ремонт, покраска детской площадки </t>
  </si>
  <si>
    <t>Заштукатуривание штрабы (кв.44)</t>
  </si>
  <si>
    <t>май</t>
  </si>
  <si>
    <t>июнь</t>
  </si>
  <si>
    <t xml:space="preserve">           2. Всего за период с "01" 04 2024 г. по "30" 06 2024 г. выполнено работ (оказано услуг) на общую сумму двести восемь тысяч триста пятьдесят пять рублей 25 копеек.</t>
  </si>
  <si>
    <t>Предъявлено населению 235247,44</t>
  </si>
  <si>
    <t>за 3 квартал 2024 года</t>
  </si>
  <si>
    <t>30.09.2024 г.</t>
  </si>
  <si>
    <t>3 квартал</t>
  </si>
  <si>
    <t>S квартир = 2694,2м2</t>
  </si>
  <si>
    <t>Ремонт скамейки (кв.26)</t>
  </si>
  <si>
    <t>Ремонт асфальтирования во дворе (кв.19)</t>
  </si>
  <si>
    <t>август</t>
  </si>
  <si>
    <t>сентябрь</t>
  </si>
  <si>
    <t>Частичная замена КНС (смета)</t>
  </si>
  <si>
    <t>асфальт списала</t>
  </si>
  <si>
    <t xml:space="preserve">           2. Всего за период с "01" 07 2024 г. по "30" 09 2024 г. выполнено работ (оказано услуг) на общую сумму двести двадцать девять тысяч пятьсот восемь рублей 61 копейка.</t>
  </si>
  <si>
    <t>Предъявлено населению 226184,95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</si>
  <si>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</si>
  <si>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</si>
  <si>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</si>
  <si>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</si>
  <si>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</si>
  <si>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</si>
  <si>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</si>
  <si>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</si>
  <si>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</si>
  <si>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</si>
  <si>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</si>
  <si>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</si>
  <si>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</si>
  <si>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</si>
  <si>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</si>
  <si>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</si>
  <si>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 xml:space="preserve">   * Поверка ОДПУ ХВС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</si>
  <si>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</si>
  <si>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</si>
  <si>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</si>
  <si>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</si>
  <si>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</si>
  <si>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</si>
  <si>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</si>
  <si>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</si>
  <si>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</si>
  <si>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</si>
  <si>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</si>
  <si>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Замена доводчика</t>
  </si>
  <si>
    <t>Установка урны на дет площ по 1/3 на 3 дома</t>
  </si>
  <si>
    <t>октябрь</t>
  </si>
  <si>
    <t>ноябрь</t>
  </si>
  <si>
    <t>за 4 квартал 2024 года</t>
  </si>
  <si>
    <t>31.12.2024 г.</t>
  </si>
  <si>
    <t>Поверка ОДПУ ХВС</t>
  </si>
  <si>
    <t>4 квартал</t>
  </si>
  <si>
    <t xml:space="preserve">           2. Всего за период с "01" 10  2024 г. по "31" 12  2024 г. выполнено работ (оказано услуг) на общую сумму двести три тысячи восемьсот тридцать четыре рубля 91 копейка.</t>
  </si>
  <si>
    <t>Предъявлено населению 226257,15</t>
  </si>
  <si>
    <t>по ж.д. ул. Свердлова, д. 45</t>
  </si>
  <si>
    <t>Начислено всего 902 914,14</t>
  </si>
  <si>
    <t>* горячая вода на СОИ - 28739,56</t>
  </si>
  <si>
    <t>* водоотведение на СОИ- 7097,47</t>
  </si>
  <si>
    <t>* электроэнергия на СОИ- 16787,59</t>
  </si>
  <si>
    <t>Непредвиденные работы 67,93 ч/ч</t>
  </si>
  <si>
    <t xml:space="preserve">   * Частичная замена КНС (смета)</t>
  </si>
  <si>
    <t xml:space="preserve">   * Установка урны на дет площ по 1/3 на 3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</si>
</sst>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  <numFmt numFmtId="167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6" fillId="0" borderId="0"/>
    <xf numFmtId="166" fontId="16" fillId="0" borderId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4" fillId="0" borderId="0" xfId="0" applyNumberFormat="1" applyFont="1"/>
    <xf numFmtId="39" fontId="7" fillId="0" borderId="0" xfId="0" applyNumberFormat="1" applyFont="1"/>
    <xf numFmtId="0" fontId="10" fillId="0" borderId="1" xfId="0" applyFont="1" applyBorder="1" applyAlignment="1">
      <alignment horizontal="center"/>
    </xf>
    <xf numFmtId="43" fontId="4" fillId="0" borderId="0" xfId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10" fillId="0" borderId="1" xfId="0" applyFont="1" applyBorder="1" applyAlignment="1">
      <alignment wrapText="1"/>
    </xf>
    <xf numFmtId="0" fontId="15" fillId="0" borderId="1" xfId="0" applyFont="1" applyBorder="1"/>
    <xf numFmtId="0" fontId="10" fillId="0" borderId="1" xfId="0" applyFont="1" applyBorder="1" applyAlignme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7" fillId="0" borderId="0" xfId="0" applyFo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0" xfId="1" applyNumberFormat="1" applyFont="1" applyBorder="1"/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43" fontId="3" fillId="0" borderId="0" xfId="0" applyNumberFormat="1" applyFont="1"/>
    <xf numFmtId="0" fontId="3" fillId="0" borderId="0" xfId="0" applyFont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5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topLeftCell="A19" zoomScaleSheetLayoutView="100" workbookViewId="0">
      <selection activeCell="B25" sqref="B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68" t="s">
        <v>10</v>
      </c>
      <c r="B1" s="68"/>
      <c r="C1" s="68"/>
      <c r="D1" s="68"/>
      <c r="E1" s="68"/>
    </row>
    <row r="2" spans="1:7" ht="35.25" customHeight="1" x14ac:dyDescent="0.25">
      <c r="A2" s="69" t="s">
        <v>11</v>
      </c>
      <c r="B2" s="70"/>
      <c r="C2" s="70"/>
      <c r="D2" s="70"/>
      <c r="E2" s="70"/>
    </row>
    <row r="3" spans="1:7" x14ac:dyDescent="0.25">
      <c r="A3" s="71" t="s">
        <v>51</v>
      </c>
      <c r="B3" s="71"/>
      <c r="C3" s="71"/>
      <c r="D3" s="71"/>
      <c r="E3" s="71"/>
    </row>
    <row r="4" spans="1:7" s="1" customFormat="1" ht="15.75" x14ac:dyDescent="0.25">
      <c r="A4" s="30" t="s">
        <v>12</v>
      </c>
      <c r="B4" s="31"/>
      <c r="C4" s="31"/>
      <c r="D4" s="44"/>
      <c r="E4" s="40" t="s">
        <v>52</v>
      </c>
    </row>
    <row r="5" spans="1:7" ht="22.9" customHeight="1" x14ac:dyDescent="0.25">
      <c r="A5" s="63" t="s">
        <v>0</v>
      </c>
      <c r="B5" s="63"/>
      <c r="C5" s="63"/>
      <c r="D5" s="63"/>
      <c r="E5" s="63"/>
    </row>
    <row r="6" spans="1:7" ht="13.9" customHeight="1" x14ac:dyDescent="0.25">
      <c r="A6" s="72" t="s">
        <v>19</v>
      </c>
      <c r="B6" s="72"/>
      <c r="C6" s="72"/>
      <c r="D6" s="72"/>
      <c r="E6" s="72"/>
    </row>
    <row r="7" spans="1:7" x14ac:dyDescent="0.25">
      <c r="A7" s="73" t="s">
        <v>1</v>
      </c>
      <c r="B7" s="73"/>
      <c r="C7" s="73"/>
      <c r="D7" s="73"/>
      <c r="E7" s="73"/>
    </row>
    <row r="8" spans="1:7" x14ac:dyDescent="0.25">
      <c r="A8" s="63" t="s">
        <v>20</v>
      </c>
      <c r="B8" s="63"/>
      <c r="C8" s="63"/>
      <c r="D8" s="63"/>
      <c r="E8" s="63"/>
    </row>
    <row r="9" spans="1:7" ht="28.5" customHeight="1" x14ac:dyDescent="0.25">
      <c r="A9" s="63" t="s">
        <v>21</v>
      </c>
      <c r="B9" s="63"/>
      <c r="C9" s="63"/>
      <c r="D9" s="63"/>
      <c r="E9" s="63"/>
    </row>
    <row r="10" spans="1:7" x14ac:dyDescent="0.25">
      <c r="A10" s="63" t="s">
        <v>17</v>
      </c>
      <c r="B10" s="63"/>
      <c r="C10" s="63"/>
      <c r="D10" s="63"/>
      <c r="E10" s="63"/>
    </row>
    <row r="11" spans="1:7" x14ac:dyDescent="0.25">
      <c r="A11" s="63" t="s">
        <v>47</v>
      </c>
      <c r="B11" s="63"/>
      <c r="C11" s="63"/>
      <c r="D11" s="63"/>
      <c r="E11" s="63"/>
    </row>
    <row r="12" spans="1:7" ht="34.5" customHeight="1" x14ac:dyDescent="0.25">
      <c r="A12" s="63" t="s">
        <v>13</v>
      </c>
      <c r="B12" s="63"/>
      <c r="C12" s="63"/>
      <c r="D12" s="63"/>
      <c r="E12" s="63"/>
    </row>
    <row r="13" spans="1:7" ht="61.5" customHeight="1" x14ac:dyDescent="0.25">
      <c r="A13" s="63" t="s">
        <v>22</v>
      </c>
      <c r="B13" s="63"/>
      <c r="C13" s="63"/>
      <c r="D13" s="63"/>
      <c r="E13" s="63"/>
    </row>
    <row r="14" spans="1:7" ht="31.5" customHeight="1" x14ac:dyDescent="0.25">
      <c r="A14" s="64" t="s">
        <v>23</v>
      </c>
      <c r="B14" s="64"/>
      <c r="C14" s="64"/>
      <c r="D14" s="64"/>
      <c r="E14" s="64"/>
    </row>
    <row r="15" spans="1:7" x14ac:dyDescent="0.25">
      <c r="A15" s="64"/>
      <c r="B15" s="64"/>
      <c r="C15" s="64"/>
      <c r="D15" s="64"/>
      <c r="E15" s="64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15.89</v>
      </c>
      <c r="E17" s="6">
        <f>D17*F15*G15</f>
        <v>128432.514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6.06</v>
      </c>
      <c r="E18" s="6">
        <f>D18*F15*G15</f>
        <v>48980.55599999999</v>
      </c>
      <c r="G18" s="14"/>
    </row>
    <row r="19" spans="1:7" x14ac:dyDescent="0.25">
      <c r="A19" s="5" t="s">
        <v>46</v>
      </c>
      <c r="B19" s="7" t="s">
        <v>24</v>
      </c>
      <c r="C19" s="3" t="s">
        <v>25</v>
      </c>
      <c r="D19" s="3"/>
      <c r="E19" s="6">
        <v>0</v>
      </c>
      <c r="G19" s="14"/>
    </row>
    <row r="20" spans="1:7" x14ac:dyDescent="0.25">
      <c r="A20" s="33" t="s">
        <v>43</v>
      </c>
      <c r="B20" s="7" t="s">
        <v>24</v>
      </c>
      <c r="C20" s="3" t="s">
        <v>25</v>
      </c>
      <c r="D20" s="3"/>
      <c r="E20" s="32">
        <v>5495.07</v>
      </c>
    </row>
    <row r="21" spans="1:7" x14ac:dyDescent="0.25">
      <c r="A21" s="5" t="s">
        <v>44</v>
      </c>
      <c r="B21" s="7" t="s">
        <v>24</v>
      </c>
      <c r="C21" s="3" t="s">
        <v>25</v>
      </c>
      <c r="D21" s="3"/>
      <c r="E21" s="6">
        <v>3637.5</v>
      </c>
    </row>
    <row r="22" spans="1:7" x14ac:dyDescent="0.25">
      <c r="A22" s="5" t="s">
        <v>45</v>
      </c>
      <c r="B22" s="7" t="s">
        <v>24</v>
      </c>
      <c r="C22" s="3" t="s">
        <v>25</v>
      </c>
      <c r="D22" s="3"/>
      <c r="E22" s="6">
        <v>3103.06</v>
      </c>
      <c r="G22" s="14"/>
    </row>
    <row r="23" spans="1:7" x14ac:dyDescent="0.25">
      <c r="A23" s="5" t="s">
        <v>42</v>
      </c>
      <c r="B23" s="7" t="s">
        <v>24</v>
      </c>
      <c r="C23" s="3" t="s">
        <v>25</v>
      </c>
      <c r="D23" s="3"/>
      <c r="E23" s="32">
        <v>0</v>
      </c>
    </row>
    <row r="24" spans="1:7" ht="15.75" x14ac:dyDescent="0.25">
      <c r="A24" s="5" t="s">
        <v>26</v>
      </c>
      <c r="B24" s="7" t="s">
        <v>24</v>
      </c>
      <c r="C24" s="3" t="s">
        <v>25</v>
      </c>
      <c r="D24" s="16"/>
      <c r="E24" s="6">
        <v>3421.38</v>
      </c>
      <c r="G24" s="14"/>
    </row>
    <row r="25" spans="1:7" s="50" customFormat="1" ht="60" x14ac:dyDescent="0.25">
      <c r="A25" s="46" t="s">
        <v>55</v>
      </c>
      <c r="B25" s="47" t="s">
        <v>56</v>
      </c>
      <c r="C25" s="48" t="s">
        <v>25</v>
      </c>
      <c r="D25" s="48"/>
      <c r="E25" s="49">
        <v>1430</v>
      </c>
    </row>
    <row r="26" spans="1:7" ht="31.5" x14ac:dyDescent="0.25">
      <c r="A26" s="45" t="s">
        <v>53</v>
      </c>
      <c r="B26" s="7" t="s">
        <v>49</v>
      </c>
      <c r="C26" s="3" t="s">
        <v>37</v>
      </c>
      <c r="D26" s="16">
        <v>15</v>
      </c>
      <c r="E26" s="6">
        <f>D26*260.07</f>
        <v>3901.0499999999997</v>
      </c>
      <c r="G26" s="14"/>
    </row>
    <row r="27" spans="1:7" ht="30" x14ac:dyDescent="0.25">
      <c r="A27" s="51" t="s">
        <v>54</v>
      </c>
      <c r="B27" s="7" t="s">
        <v>49</v>
      </c>
      <c r="C27" s="3" t="s">
        <v>37</v>
      </c>
      <c r="D27" s="16">
        <v>18.600000000000001</v>
      </c>
      <c r="E27" s="6">
        <f>D27*260.07</f>
        <v>4837.3020000000006</v>
      </c>
      <c r="G27" s="14"/>
    </row>
    <row r="28" spans="1:7" ht="15.75" x14ac:dyDescent="0.25">
      <c r="A28" s="33"/>
      <c r="B28" s="52"/>
      <c r="C28" s="36"/>
      <c r="D28" s="34"/>
      <c r="E28" s="53"/>
      <c r="F28" s="35"/>
    </row>
    <row r="29" spans="1:7" x14ac:dyDescent="0.25">
      <c r="A29" s="8" t="s">
        <v>27</v>
      </c>
      <c r="B29" s="9"/>
      <c r="C29" s="10"/>
      <c r="D29" s="28"/>
      <c r="E29" s="11">
        <f>SUM(E17:E28)</f>
        <v>203238.43199999997</v>
      </c>
    </row>
    <row r="30" spans="1:7" ht="10.15" customHeight="1" x14ac:dyDescent="0.25"/>
    <row r="31" spans="1:7" ht="30.6" customHeight="1" x14ac:dyDescent="0.25">
      <c r="A31" s="65" t="s">
        <v>57</v>
      </c>
      <c r="B31" s="65"/>
      <c r="C31" s="65"/>
      <c r="D31" s="65"/>
      <c r="E31" s="65"/>
    </row>
    <row r="32" spans="1:7" ht="34.5" customHeight="1" x14ac:dyDescent="0.25">
      <c r="A32" s="63" t="s">
        <v>16</v>
      </c>
      <c r="B32" s="63"/>
      <c r="C32" s="63"/>
      <c r="D32" s="63"/>
      <c r="E32" s="63"/>
    </row>
    <row r="33" spans="1:5" ht="22.9" customHeight="1" x14ac:dyDescent="0.25">
      <c r="A33" s="63" t="s">
        <v>15</v>
      </c>
      <c r="B33" s="63"/>
      <c r="C33" s="63"/>
      <c r="D33" s="63"/>
      <c r="E33" s="63"/>
    </row>
    <row r="34" spans="1:5" x14ac:dyDescent="0.25">
      <c r="A34" s="63" t="s">
        <v>29</v>
      </c>
      <c r="B34" s="63"/>
      <c r="C34" s="63"/>
      <c r="D34" s="63"/>
      <c r="E34" s="63"/>
    </row>
    <row r="35" spans="1:5" x14ac:dyDescent="0.25">
      <c r="A35" s="37"/>
      <c r="B35" s="37"/>
      <c r="C35" s="37"/>
      <c r="D35" s="37"/>
      <c r="E35" s="37"/>
    </row>
    <row r="36" spans="1:5" x14ac:dyDescent="0.25">
      <c r="A36" s="37"/>
      <c r="B36" s="37"/>
      <c r="C36" s="37"/>
      <c r="D36" s="37"/>
      <c r="E36" s="37"/>
    </row>
    <row r="37" spans="1:5" x14ac:dyDescent="0.25">
      <c r="A37" s="37"/>
      <c r="B37" s="37"/>
      <c r="C37" s="37"/>
      <c r="D37" s="37"/>
      <c r="E37" s="37"/>
    </row>
    <row r="38" spans="1:5" x14ac:dyDescent="0.25">
      <c r="A38" s="66" t="s">
        <v>4</v>
      </c>
      <c r="B38" s="66"/>
      <c r="C38" s="66"/>
      <c r="D38" s="66"/>
      <c r="E38" s="66"/>
    </row>
    <row r="39" spans="1:5" x14ac:dyDescent="0.25">
      <c r="A39" s="67" t="s">
        <v>50</v>
      </c>
      <c r="B39" s="67"/>
      <c r="C39" s="67"/>
      <c r="D39" s="67"/>
      <c r="E39" s="67"/>
    </row>
    <row r="40" spans="1:5" x14ac:dyDescent="0.25">
      <c r="B40" s="62" t="s">
        <v>14</v>
      </c>
      <c r="C40" s="62"/>
      <c r="D40" s="62"/>
      <c r="E40" s="4" t="s">
        <v>5</v>
      </c>
    </row>
    <row r="41" spans="1:5" x14ac:dyDescent="0.25">
      <c r="A41" s="38"/>
      <c r="B41" s="38"/>
      <c r="C41" s="38"/>
      <c r="D41" s="38"/>
      <c r="E41" s="38"/>
    </row>
    <row r="42" spans="1:5" x14ac:dyDescent="0.25">
      <c r="A42" s="67" t="s">
        <v>28</v>
      </c>
      <c r="B42" s="67"/>
      <c r="C42" s="67"/>
      <c r="D42" s="67"/>
      <c r="E42" s="67"/>
    </row>
    <row r="43" spans="1:5" x14ac:dyDescent="0.25">
      <c r="B43" s="62" t="s">
        <v>14</v>
      </c>
      <c r="C43" s="62"/>
      <c r="D43" s="62"/>
      <c r="E43" s="4" t="s">
        <v>5</v>
      </c>
    </row>
    <row r="44" spans="1:5" x14ac:dyDescent="0.25">
      <c r="A44" s="2" t="s">
        <v>48</v>
      </c>
    </row>
    <row r="45" spans="1:5" x14ac:dyDescent="0.25">
      <c r="A45" s="12" t="s">
        <v>30</v>
      </c>
    </row>
    <row r="46" spans="1:5" ht="16.149999999999999" customHeight="1" x14ac:dyDescent="0.25">
      <c r="A46" s="12" t="s">
        <v>34</v>
      </c>
      <c r="B46" s="24">
        <v>-59715.72</v>
      </c>
    </row>
    <row r="47" spans="1:5" ht="30" x14ac:dyDescent="0.25">
      <c r="A47" s="39" t="s">
        <v>58</v>
      </c>
      <c r="B47" s="25"/>
    </row>
    <row r="48" spans="1:5" x14ac:dyDescent="0.25">
      <c r="A48" s="2" t="s">
        <v>31</v>
      </c>
      <c r="B48" s="25">
        <v>214993.98</v>
      </c>
    </row>
    <row r="49" spans="1:5" x14ac:dyDescent="0.25">
      <c r="A49" s="2" t="s">
        <v>40</v>
      </c>
      <c r="B49" s="25">
        <f>350*3</f>
        <v>1050</v>
      </c>
    </row>
    <row r="50" spans="1:5" x14ac:dyDescent="0.25">
      <c r="A50" s="2" t="s">
        <v>39</v>
      </c>
      <c r="B50" s="29">
        <f>3*330</f>
        <v>990</v>
      </c>
    </row>
    <row r="51" spans="1:5" x14ac:dyDescent="0.25">
      <c r="A51" s="2" t="s">
        <v>41</v>
      </c>
      <c r="B51" s="29">
        <f>3*200</f>
        <v>600</v>
      </c>
    </row>
    <row r="52" spans="1:5" ht="30" x14ac:dyDescent="0.25">
      <c r="A52" s="39" t="s">
        <v>33</v>
      </c>
      <c r="B52" s="26">
        <f>E29</f>
        <v>203238.43199999997</v>
      </c>
    </row>
    <row r="53" spans="1:5" x14ac:dyDescent="0.25">
      <c r="A53" s="13" t="s">
        <v>32</v>
      </c>
      <c r="B53" s="27">
        <f>B46+B48+B49+B50+B51-B52</f>
        <v>-45320.171999999962</v>
      </c>
    </row>
    <row r="56" spans="1:5" x14ac:dyDescent="0.25">
      <c r="A56" s="17"/>
      <c r="B56" s="18">
        <v>-4816.21</v>
      </c>
      <c r="C56" s="19"/>
      <c r="D56" s="18"/>
      <c r="E56" s="20"/>
    </row>
    <row r="57" spans="1:5" x14ac:dyDescent="0.25">
      <c r="A57" s="17"/>
      <c r="B57" s="18"/>
      <c r="C57" s="19"/>
      <c r="D57" s="18"/>
      <c r="E57" s="20"/>
    </row>
    <row r="58" spans="1:5" x14ac:dyDescent="0.25">
      <c r="A58" s="17"/>
      <c r="B58" s="18"/>
      <c r="C58" s="19"/>
      <c r="D58" s="18"/>
      <c r="E58" s="20"/>
    </row>
    <row r="59" spans="1:5" x14ac:dyDescent="0.25">
      <c r="A59" s="17"/>
      <c r="B59" s="18"/>
      <c r="C59" s="19"/>
      <c r="D59" s="18"/>
      <c r="E59" s="20"/>
    </row>
    <row r="60" spans="1:5" x14ac:dyDescent="0.25">
      <c r="A60" s="21"/>
      <c r="B60" s="22"/>
      <c r="C60" s="18"/>
      <c r="D60" s="22"/>
      <c r="E60" s="20"/>
    </row>
    <row r="61" spans="1:5" x14ac:dyDescent="0.25">
      <c r="A61" s="23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  <row r="71" spans="1:5" x14ac:dyDescent="0.25">
      <c r="A71" s="23"/>
      <c r="B71" s="22"/>
      <c r="C71" s="18"/>
      <c r="D71" s="22"/>
      <c r="E71" s="20"/>
    </row>
  </sheetData>
  <mergeCells count="23"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B43:D43"/>
    <mergeCell ref="A13:E13"/>
    <mergeCell ref="A14:E14"/>
    <mergeCell ref="A15:E15"/>
    <mergeCell ref="A31:E31"/>
    <mergeCell ref="A32:E32"/>
    <mergeCell ref="A33:E33"/>
    <mergeCell ref="A34:E34"/>
    <mergeCell ref="A38:E38"/>
    <mergeCell ref="A39:E39"/>
    <mergeCell ref="B40:D40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view="pageBreakPreview" topLeftCell="A22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68" t="s">
        <v>10</v>
      </c>
      <c r="B1" s="68"/>
      <c r="C1" s="68"/>
      <c r="D1" s="68"/>
      <c r="E1" s="68"/>
    </row>
    <row r="2" spans="1:7" ht="35.25" customHeight="1" x14ac:dyDescent="0.25">
      <c r="A2" s="69" t="s">
        <v>11</v>
      </c>
      <c r="B2" s="70"/>
      <c r="C2" s="70"/>
      <c r="D2" s="70"/>
      <c r="E2" s="70"/>
    </row>
    <row r="3" spans="1:7" x14ac:dyDescent="0.25">
      <c r="A3" s="71" t="s">
        <v>59</v>
      </c>
      <c r="B3" s="71"/>
      <c r="C3" s="71"/>
      <c r="D3" s="71"/>
      <c r="E3" s="71"/>
    </row>
    <row r="4" spans="1:7" s="1" customFormat="1" ht="15.75" x14ac:dyDescent="0.25">
      <c r="A4" s="30" t="s">
        <v>12</v>
      </c>
      <c r="B4" s="31"/>
      <c r="C4" s="31"/>
      <c r="D4" s="44"/>
      <c r="E4" s="40" t="s">
        <v>60</v>
      </c>
    </row>
    <row r="5" spans="1:7" ht="22.9" customHeight="1" x14ac:dyDescent="0.25">
      <c r="A5" s="63" t="s">
        <v>0</v>
      </c>
      <c r="B5" s="63"/>
      <c r="C5" s="63"/>
      <c r="D5" s="63"/>
      <c r="E5" s="63"/>
    </row>
    <row r="6" spans="1:7" ht="13.9" customHeight="1" x14ac:dyDescent="0.25">
      <c r="A6" s="72" t="s">
        <v>19</v>
      </c>
      <c r="B6" s="72"/>
      <c r="C6" s="72"/>
      <c r="D6" s="72"/>
      <c r="E6" s="72"/>
    </row>
    <row r="7" spans="1:7" x14ac:dyDescent="0.25">
      <c r="A7" s="73" t="s">
        <v>1</v>
      </c>
      <c r="B7" s="73"/>
      <c r="C7" s="73"/>
      <c r="D7" s="73"/>
      <c r="E7" s="73"/>
    </row>
    <row r="8" spans="1:7" x14ac:dyDescent="0.25">
      <c r="A8" s="63" t="s">
        <v>20</v>
      </c>
      <c r="B8" s="63"/>
      <c r="C8" s="63"/>
      <c r="D8" s="63"/>
      <c r="E8" s="63"/>
    </row>
    <row r="9" spans="1:7" ht="28.5" customHeight="1" x14ac:dyDescent="0.25">
      <c r="A9" s="63" t="s">
        <v>21</v>
      </c>
      <c r="B9" s="63"/>
      <c r="C9" s="63"/>
      <c r="D9" s="63"/>
      <c r="E9" s="63"/>
    </row>
    <row r="10" spans="1:7" x14ac:dyDescent="0.25">
      <c r="A10" s="63" t="s">
        <v>17</v>
      </c>
      <c r="B10" s="63"/>
      <c r="C10" s="63"/>
      <c r="D10" s="63"/>
      <c r="E10" s="63"/>
    </row>
    <row r="11" spans="1:7" x14ac:dyDescent="0.25">
      <c r="A11" s="63" t="s">
        <v>47</v>
      </c>
      <c r="B11" s="63"/>
      <c r="C11" s="63"/>
      <c r="D11" s="63"/>
      <c r="E11" s="63"/>
    </row>
    <row r="12" spans="1:7" ht="34.5" customHeight="1" x14ac:dyDescent="0.25">
      <c r="A12" s="63" t="s">
        <v>13</v>
      </c>
      <c r="B12" s="63"/>
      <c r="C12" s="63"/>
      <c r="D12" s="63"/>
      <c r="E12" s="63"/>
    </row>
    <row r="13" spans="1:7" ht="61.5" customHeight="1" x14ac:dyDescent="0.25">
      <c r="A13" s="63" t="s">
        <v>22</v>
      </c>
      <c r="B13" s="63"/>
      <c r="C13" s="63"/>
      <c r="D13" s="63"/>
      <c r="E13" s="63"/>
    </row>
    <row r="14" spans="1:7" ht="31.5" customHeight="1" x14ac:dyDescent="0.25">
      <c r="A14" s="64" t="s">
        <v>23</v>
      </c>
      <c r="B14" s="64"/>
      <c r="C14" s="64"/>
      <c r="D14" s="64"/>
      <c r="E14" s="64"/>
    </row>
    <row r="15" spans="1:7" x14ac:dyDescent="0.25">
      <c r="A15" s="64"/>
      <c r="B15" s="64"/>
      <c r="C15" s="64"/>
      <c r="D15" s="64"/>
      <c r="E15" s="64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15.89</v>
      </c>
      <c r="E17" s="6">
        <f>D17*F15*G15</f>
        <v>128432.514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6.06</v>
      </c>
      <c r="E18" s="6">
        <f>D18*F15*G15</f>
        <v>48980.55599999999</v>
      </c>
      <c r="G18" s="14"/>
    </row>
    <row r="19" spans="1:7" x14ac:dyDescent="0.25">
      <c r="A19" s="5" t="s">
        <v>46</v>
      </c>
      <c r="B19" s="7" t="s">
        <v>61</v>
      </c>
      <c r="C19" s="3" t="s">
        <v>25</v>
      </c>
      <c r="D19" s="3"/>
      <c r="E19" s="6">
        <v>0</v>
      </c>
      <c r="G19" s="14"/>
    </row>
    <row r="20" spans="1:7" x14ac:dyDescent="0.25">
      <c r="A20" s="33" t="s">
        <v>43</v>
      </c>
      <c r="B20" s="7" t="s">
        <v>61</v>
      </c>
      <c r="C20" s="3" t="s">
        <v>25</v>
      </c>
      <c r="D20" s="3"/>
      <c r="E20" s="32">
        <v>10170.25</v>
      </c>
    </row>
    <row r="21" spans="1:7" x14ac:dyDescent="0.25">
      <c r="A21" s="5" t="s">
        <v>44</v>
      </c>
      <c r="B21" s="7" t="s">
        <v>61</v>
      </c>
      <c r="C21" s="3" t="s">
        <v>25</v>
      </c>
      <c r="D21" s="3"/>
      <c r="E21" s="32">
        <v>4146.75</v>
      </c>
    </row>
    <row r="22" spans="1:7" x14ac:dyDescent="0.25">
      <c r="A22" s="5" t="s">
        <v>45</v>
      </c>
      <c r="B22" s="7" t="s">
        <v>61</v>
      </c>
      <c r="C22" s="3" t="s">
        <v>25</v>
      </c>
      <c r="D22" s="3"/>
      <c r="E22" s="32">
        <v>3505.49</v>
      </c>
      <c r="G22" s="14"/>
    </row>
    <row r="23" spans="1:7" x14ac:dyDescent="0.25">
      <c r="A23" s="5" t="s">
        <v>42</v>
      </c>
      <c r="B23" s="7" t="s">
        <v>61</v>
      </c>
      <c r="C23" s="3" t="s">
        <v>25</v>
      </c>
      <c r="D23" s="3"/>
      <c r="E23" s="32">
        <v>0</v>
      </c>
    </row>
    <row r="24" spans="1:7" ht="15.75" x14ac:dyDescent="0.25">
      <c r="A24" s="5" t="s">
        <v>26</v>
      </c>
      <c r="B24" s="7" t="s">
        <v>61</v>
      </c>
      <c r="C24" s="3" t="s">
        <v>25</v>
      </c>
      <c r="D24" s="16"/>
      <c r="E24" s="32">
        <v>8753.31</v>
      </c>
      <c r="G24" s="14"/>
    </row>
    <row r="25" spans="1:7" s="50" customFormat="1" x14ac:dyDescent="0.25">
      <c r="A25" s="46" t="s">
        <v>62</v>
      </c>
      <c r="B25" s="47" t="s">
        <v>61</v>
      </c>
      <c r="C25" s="48" t="s">
        <v>25</v>
      </c>
      <c r="D25" s="48"/>
      <c r="E25" s="32">
        <v>2200</v>
      </c>
    </row>
    <row r="26" spans="1:7" ht="31.5" x14ac:dyDescent="0.25">
      <c r="A26" s="45" t="s">
        <v>63</v>
      </c>
      <c r="B26" s="7" t="s">
        <v>65</v>
      </c>
      <c r="C26" s="3" t="s">
        <v>37</v>
      </c>
      <c r="D26" s="16">
        <v>6.33</v>
      </c>
      <c r="E26" s="6">
        <f>D26*260.07</f>
        <v>1646.2430999999999</v>
      </c>
      <c r="G26" s="14"/>
    </row>
    <row r="27" spans="1:7" ht="30" x14ac:dyDescent="0.25">
      <c r="A27" s="51" t="s">
        <v>64</v>
      </c>
      <c r="B27" s="7" t="s">
        <v>66</v>
      </c>
      <c r="C27" s="3" t="s">
        <v>37</v>
      </c>
      <c r="D27" s="16">
        <v>2</v>
      </c>
      <c r="E27" s="6">
        <f>D27*260.07</f>
        <v>520.14</v>
      </c>
      <c r="G27" s="14"/>
    </row>
    <row r="28" spans="1:7" ht="15.75" x14ac:dyDescent="0.25">
      <c r="A28" s="33"/>
      <c r="B28" s="52"/>
      <c r="C28" s="36"/>
      <c r="D28" s="34"/>
      <c r="E28" s="53"/>
      <c r="F28" s="35"/>
    </row>
    <row r="29" spans="1:7" x14ac:dyDescent="0.25">
      <c r="A29" s="8" t="s">
        <v>27</v>
      </c>
      <c r="B29" s="9"/>
      <c r="C29" s="10"/>
      <c r="D29" s="28"/>
      <c r="E29" s="11">
        <f>SUM(E17:E28)</f>
        <v>208355.25309999997</v>
      </c>
    </row>
    <row r="30" spans="1:7" ht="10.15" customHeight="1" x14ac:dyDescent="0.25"/>
    <row r="31" spans="1:7" ht="30.6" customHeight="1" x14ac:dyDescent="0.25">
      <c r="A31" s="65" t="s">
        <v>67</v>
      </c>
      <c r="B31" s="65"/>
      <c r="C31" s="65"/>
      <c r="D31" s="65"/>
      <c r="E31" s="65"/>
    </row>
    <row r="32" spans="1:7" ht="34.5" customHeight="1" x14ac:dyDescent="0.25">
      <c r="A32" s="63" t="s">
        <v>16</v>
      </c>
      <c r="B32" s="63"/>
      <c r="C32" s="63"/>
      <c r="D32" s="63"/>
      <c r="E32" s="63"/>
    </row>
    <row r="33" spans="1:5" ht="22.9" customHeight="1" x14ac:dyDescent="0.25">
      <c r="A33" s="63" t="s">
        <v>15</v>
      </c>
      <c r="B33" s="63"/>
      <c r="C33" s="63"/>
      <c r="D33" s="63"/>
      <c r="E33" s="63"/>
    </row>
    <row r="34" spans="1:5" x14ac:dyDescent="0.25">
      <c r="A34" s="63" t="s">
        <v>29</v>
      </c>
      <c r="B34" s="63"/>
      <c r="C34" s="63"/>
      <c r="D34" s="63"/>
      <c r="E34" s="63"/>
    </row>
    <row r="35" spans="1:5" x14ac:dyDescent="0.25">
      <c r="A35" s="41"/>
      <c r="B35" s="41"/>
      <c r="C35" s="41"/>
      <c r="D35" s="41"/>
      <c r="E35" s="41"/>
    </row>
    <row r="36" spans="1:5" x14ac:dyDescent="0.25">
      <c r="A36" s="41"/>
      <c r="B36" s="41"/>
      <c r="C36" s="41"/>
      <c r="D36" s="41"/>
      <c r="E36" s="41"/>
    </row>
    <row r="37" spans="1:5" x14ac:dyDescent="0.25">
      <c r="A37" s="41"/>
      <c r="B37" s="41"/>
      <c r="C37" s="41"/>
      <c r="D37" s="41"/>
      <c r="E37" s="41"/>
    </row>
    <row r="38" spans="1:5" x14ac:dyDescent="0.25">
      <c r="A38" s="66" t="s">
        <v>4</v>
      </c>
      <c r="B38" s="66"/>
      <c r="C38" s="66"/>
      <c r="D38" s="66"/>
      <c r="E38" s="66"/>
    </row>
    <row r="39" spans="1:5" x14ac:dyDescent="0.25">
      <c r="A39" s="67" t="s">
        <v>50</v>
      </c>
      <c r="B39" s="67"/>
      <c r="C39" s="67"/>
      <c r="D39" s="67"/>
      <c r="E39" s="67"/>
    </row>
    <row r="40" spans="1:5" x14ac:dyDescent="0.25">
      <c r="B40" s="62" t="s">
        <v>14</v>
      </c>
      <c r="C40" s="62"/>
      <c r="D40" s="62"/>
      <c r="E40" s="4" t="s">
        <v>5</v>
      </c>
    </row>
    <row r="41" spans="1:5" x14ac:dyDescent="0.25">
      <c r="A41" s="42"/>
      <c r="B41" s="42"/>
      <c r="C41" s="42"/>
      <c r="D41" s="42"/>
      <c r="E41" s="42"/>
    </row>
    <row r="42" spans="1:5" x14ac:dyDescent="0.25">
      <c r="A42" s="67" t="s">
        <v>28</v>
      </c>
      <c r="B42" s="67"/>
      <c r="C42" s="67"/>
      <c r="D42" s="67"/>
      <c r="E42" s="67"/>
    </row>
    <row r="43" spans="1:5" x14ac:dyDescent="0.25">
      <c r="B43" s="62" t="s">
        <v>14</v>
      </c>
      <c r="C43" s="62"/>
      <c r="D43" s="62"/>
      <c r="E43" s="4" t="s">
        <v>5</v>
      </c>
    </row>
    <row r="44" spans="1:5" x14ac:dyDescent="0.25">
      <c r="A44" s="2" t="s">
        <v>48</v>
      </c>
    </row>
    <row r="45" spans="1:5" x14ac:dyDescent="0.25">
      <c r="A45" s="12" t="s">
        <v>30</v>
      </c>
    </row>
    <row r="46" spans="1:5" ht="16.149999999999999" customHeight="1" x14ac:dyDescent="0.25">
      <c r="A46" s="12" t="s">
        <v>34</v>
      </c>
      <c r="B46" s="24">
        <f>'1кв'!B53</f>
        <v>-45320.171999999962</v>
      </c>
    </row>
    <row r="47" spans="1:5" ht="30" x14ac:dyDescent="0.25">
      <c r="A47" s="43" t="s">
        <v>68</v>
      </c>
      <c r="B47" s="25"/>
    </row>
    <row r="48" spans="1:5" x14ac:dyDescent="0.25">
      <c r="A48" s="2" t="s">
        <v>31</v>
      </c>
      <c r="B48" s="25">
        <v>207922.2</v>
      </c>
    </row>
    <row r="49" spans="1:5" x14ac:dyDescent="0.25">
      <c r="A49" s="2" t="s">
        <v>40</v>
      </c>
      <c r="B49" s="25">
        <f>350*3</f>
        <v>1050</v>
      </c>
    </row>
    <row r="50" spans="1:5" x14ac:dyDescent="0.25">
      <c r="A50" s="2" t="s">
        <v>39</v>
      </c>
      <c r="B50" s="29">
        <f>3*330</f>
        <v>990</v>
      </c>
    </row>
    <row r="51" spans="1:5" x14ac:dyDescent="0.25">
      <c r="A51" s="2" t="s">
        <v>41</v>
      </c>
      <c r="B51" s="29">
        <f>3*200</f>
        <v>600</v>
      </c>
    </row>
    <row r="52" spans="1:5" ht="30" x14ac:dyDescent="0.25">
      <c r="A52" s="43" t="s">
        <v>33</v>
      </c>
      <c r="B52" s="26">
        <f>E29</f>
        <v>208355.25309999997</v>
      </c>
    </row>
    <row r="53" spans="1:5" x14ac:dyDescent="0.25">
      <c r="A53" s="13" t="s">
        <v>32</v>
      </c>
      <c r="B53" s="27">
        <f>B46+B48+B49+B50+B51-B52</f>
        <v>-43113.225099999923</v>
      </c>
    </row>
    <row r="56" spans="1:5" x14ac:dyDescent="0.25">
      <c r="A56" s="17"/>
      <c r="B56" s="18">
        <v>-4816.21</v>
      </c>
      <c r="C56" s="19"/>
      <c r="D56" s="18"/>
      <c r="E56" s="20"/>
    </row>
    <row r="57" spans="1:5" x14ac:dyDescent="0.25">
      <c r="A57" s="17"/>
      <c r="B57" s="18"/>
      <c r="C57" s="19"/>
      <c r="D57" s="18"/>
      <c r="E57" s="20"/>
    </row>
    <row r="58" spans="1:5" x14ac:dyDescent="0.25">
      <c r="A58" s="17"/>
      <c r="B58" s="18"/>
      <c r="C58" s="19"/>
      <c r="D58" s="18"/>
      <c r="E58" s="20"/>
    </row>
    <row r="59" spans="1:5" x14ac:dyDescent="0.25">
      <c r="A59" s="17"/>
      <c r="B59" s="18"/>
      <c r="C59" s="19"/>
      <c r="D59" s="18"/>
      <c r="E59" s="20"/>
    </row>
    <row r="60" spans="1:5" x14ac:dyDescent="0.25">
      <c r="A60" s="21"/>
      <c r="B60" s="22"/>
      <c r="C60" s="18"/>
      <c r="D60" s="22"/>
      <c r="E60" s="20"/>
    </row>
    <row r="61" spans="1:5" x14ac:dyDescent="0.25">
      <c r="A61" s="23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  <row r="71" spans="1:5" x14ac:dyDescent="0.25">
      <c r="A71" s="23"/>
      <c r="B71" s="22"/>
      <c r="C71" s="18"/>
      <c r="D71" s="22"/>
      <c r="E71" s="20"/>
    </row>
  </sheetData>
  <mergeCells count="23">
    <mergeCell ref="A38:E38"/>
    <mergeCell ref="A39:E39"/>
    <mergeCell ref="B40:D40"/>
    <mergeCell ref="A42:E42"/>
    <mergeCell ref="B43:D43"/>
    <mergeCell ref="A34:E34"/>
    <mergeCell ref="A8:E8"/>
    <mergeCell ref="A9:E9"/>
    <mergeCell ref="A10:E10"/>
    <mergeCell ref="A11:E11"/>
    <mergeCell ref="A12:E12"/>
    <mergeCell ref="A13:E13"/>
    <mergeCell ref="A14:E14"/>
    <mergeCell ref="A15:E15"/>
    <mergeCell ref="A31:E31"/>
    <mergeCell ref="A32:E32"/>
    <mergeCell ref="A33:E33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view="pageBreakPreview" topLeftCell="A19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68" t="s">
        <v>10</v>
      </c>
      <c r="B1" s="68"/>
      <c r="C1" s="68"/>
      <c r="D1" s="68"/>
      <c r="E1" s="68"/>
    </row>
    <row r="2" spans="1:7" ht="35.25" customHeight="1" x14ac:dyDescent="0.25">
      <c r="A2" s="69" t="s">
        <v>11</v>
      </c>
      <c r="B2" s="70"/>
      <c r="C2" s="70"/>
      <c r="D2" s="70"/>
      <c r="E2" s="70"/>
    </row>
    <row r="3" spans="1:7" x14ac:dyDescent="0.25">
      <c r="A3" s="71" t="s">
        <v>69</v>
      </c>
      <c r="B3" s="71"/>
      <c r="C3" s="71"/>
      <c r="D3" s="71"/>
      <c r="E3" s="71"/>
    </row>
    <row r="4" spans="1:7" s="1" customFormat="1" ht="15.75" x14ac:dyDescent="0.25">
      <c r="A4" s="30" t="s">
        <v>12</v>
      </c>
      <c r="B4" s="31"/>
      <c r="C4" s="31"/>
      <c r="D4" s="44"/>
      <c r="E4" s="40" t="s">
        <v>70</v>
      </c>
    </row>
    <row r="5" spans="1:7" ht="22.9" customHeight="1" x14ac:dyDescent="0.25">
      <c r="A5" s="63" t="s">
        <v>0</v>
      </c>
      <c r="B5" s="63"/>
      <c r="C5" s="63"/>
      <c r="D5" s="63"/>
      <c r="E5" s="63"/>
    </row>
    <row r="6" spans="1:7" ht="13.9" customHeight="1" x14ac:dyDescent="0.25">
      <c r="A6" s="72" t="s">
        <v>19</v>
      </c>
      <c r="B6" s="72"/>
      <c r="C6" s="72"/>
      <c r="D6" s="72"/>
      <c r="E6" s="72"/>
    </row>
    <row r="7" spans="1:7" x14ac:dyDescent="0.25">
      <c r="A7" s="73" t="s">
        <v>1</v>
      </c>
      <c r="B7" s="73"/>
      <c r="C7" s="73"/>
      <c r="D7" s="73"/>
      <c r="E7" s="73"/>
    </row>
    <row r="8" spans="1:7" x14ac:dyDescent="0.25">
      <c r="A8" s="63" t="s">
        <v>20</v>
      </c>
      <c r="B8" s="63"/>
      <c r="C8" s="63"/>
      <c r="D8" s="63"/>
      <c r="E8" s="63"/>
    </row>
    <row r="9" spans="1:7" ht="28.5" customHeight="1" x14ac:dyDescent="0.25">
      <c r="A9" s="63" t="s">
        <v>21</v>
      </c>
      <c r="B9" s="63"/>
      <c r="C9" s="63"/>
      <c r="D9" s="63"/>
      <c r="E9" s="63"/>
    </row>
    <row r="10" spans="1:7" x14ac:dyDescent="0.25">
      <c r="A10" s="63" t="s">
        <v>17</v>
      </c>
      <c r="B10" s="63"/>
      <c r="C10" s="63"/>
      <c r="D10" s="63"/>
      <c r="E10" s="63"/>
    </row>
    <row r="11" spans="1:7" x14ac:dyDescent="0.25">
      <c r="A11" s="63" t="s">
        <v>47</v>
      </c>
      <c r="B11" s="63"/>
      <c r="C11" s="63"/>
      <c r="D11" s="63"/>
      <c r="E11" s="63"/>
    </row>
    <row r="12" spans="1:7" ht="34.5" customHeight="1" x14ac:dyDescent="0.25">
      <c r="A12" s="63" t="s">
        <v>13</v>
      </c>
      <c r="B12" s="63"/>
      <c r="C12" s="63"/>
      <c r="D12" s="63"/>
      <c r="E12" s="63"/>
    </row>
    <row r="13" spans="1:7" ht="61.5" customHeight="1" x14ac:dyDescent="0.25">
      <c r="A13" s="63" t="s">
        <v>22</v>
      </c>
      <c r="B13" s="63"/>
      <c r="C13" s="63"/>
      <c r="D13" s="63"/>
      <c r="E13" s="63"/>
    </row>
    <row r="14" spans="1:7" ht="31.5" customHeight="1" x14ac:dyDescent="0.25">
      <c r="A14" s="64" t="s">
        <v>23</v>
      </c>
      <c r="B14" s="64"/>
      <c r="C14" s="64"/>
      <c r="D14" s="64"/>
      <c r="E14" s="64"/>
    </row>
    <row r="15" spans="1:7" x14ac:dyDescent="0.25">
      <c r="A15" s="64"/>
      <c r="B15" s="64"/>
      <c r="C15" s="64"/>
      <c r="D15" s="64"/>
      <c r="E15" s="64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17.440000000000001</v>
      </c>
      <c r="E17" s="6">
        <f>D17*F15*G15</f>
        <v>140960.54399999999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6.51</v>
      </c>
      <c r="E18" s="6">
        <f>D18*F15*G15</f>
        <v>52617.725999999995</v>
      </c>
      <c r="G18" s="14"/>
    </row>
    <row r="19" spans="1:7" x14ac:dyDescent="0.25">
      <c r="A19" s="5" t="s">
        <v>46</v>
      </c>
      <c r="B19" s="7" t="s">
        <v>71</v>
      </c>
      <c r="C19" s="3" t="s">
        <v>25</v>
      </c>
      <c r="D19" s="3"/>
      <c r="E19" s="6">
        <v>0</v>
      </c>
      <c r="G19" s="14"/>
    </row>
    <row r="20" spans="1:7" x14ac:dyDescent="0.25">
      <c r="A20" s="33" t="s">
        <v>43</v>
      </c>
      <c r="B20" s="7" t="s">
        <v>71</v>
      </c>
      <c r="C20" s="3" t="s">
        <v>25</v>
      </c>
      <c r="D20" s="3"/>
      <c r="E20" s="32">
        <v>0</v>
      </c>
    </row>
    <row r="21" spans="1:7" x14ac:dyDescent="0.25">
      <c r="A21" s="5" t="s">
        <v>44</v>
      </c>
      <c r="B21" s="7" t="s">
        <v>71</v>
      </c>
      <c r="C21" s="3" t="s">
        <v>25</v>
      </c>
      <c r="D21" s="3"/>
      <c r="E21" s="32">
        <v>4911.6400000000003</v>
      </c>
    </row>
    <row r="22" spans="1:7" x14ac:dyDescent="0.25">
      <c r="A22" s="5" t="s">
        <v>45</v>
      </c>
      <c r="B22" s="7" t="s">
        <v>71</v>
      </c>
      <c r="C22" s="3" t="s">
        <v>25</v>
      </c>
      <c r="D22" s="3"/>
      <c r="E22" s="32">
        <v>0</v>
      </c>
      <c r="G22" s="14"/>
    </row>
    <row r="23" spans="1:7" x14ac:dyDescent="0.25">
      <c r="A23" s="5" t="s">
        <v>42</v>
      </c>
      <c r="B23" s="7" t="s">
        <v>71</v>
      </c>
      <c r="C23" s="3" t="s">
        <v>25</v>
      </c>
      <c r="D23" s="3"/>
      <c r="E23" s="32">
        <v>0</v>
      </c>
    </row>
    <row r="24" spans="1:7" ht="15.75" x14ac:dyDescent="0.25">
      <c r="A24" s="5" t="s">
        <v>26</v>
      </c>
      <c r="B24" s="7" t="s">
        <v>71</v>
      </c>
      <c r="C24" s="3" t="s">
        <v>25</v>
      </c>
      <c r="D24" s="16"/>
      <c r="E24" s="32">
        <f>2982.15+17040.93</f>
        <v>20023.080000000002</v>
      </c>
      <c r="F24" s="2" t="s">
        <v>78</v>
      </c>
      <c r="G24" s="14"/>
    </row>
    <row r="25" spans="1:7" s="50" customFormat="1" x14ac:dyDescent="0.25">
      <c r="A25" s="61" t="s">
        <v>73</v>
      </c>
      <c r="B25" s="47" t="s">
        <v>75</v>
      </c>
      <c r="C25" s="48" t="s">
        <v>37</v>
      </c>
      <c r="D25" s="48">
        <v>8</v>
      </c>
      <c r="E25" s="32">
        <f>D25*286.24</f>
        <v>2289.92</v>
      </c>
    </row>
    <row r="26" spans="1:7" s="50" customFormat="1" x14ac:dyDescent="0.25">
      <c r="A26" s="61" t="s">
        <v>77</v>
      </c>
      <c r="B26" s="47" t="s">
        <v>75</v>
      </c>
      <c r="C26" s="48" t="s">
        <v>25</v>
      </c>
      <c r="D26" s="48"/>
      <c r="E26" s="32">
        <v>4412.1000000000004</v>
      </c>
    </row>
    <row r="27" spans="1:7" ht="30" x14ac:dyDescent="0.25">
      <c r="A27" s="61" t="s">
        <v>74</v>
      </c>
      <c r="B27" s="47" t="s">
        <v>76</v>
      </c>
      <c r="C27" s="3" t="s">
        <v>37</v>
      </c>
      <c r="D27" s="48">
        <v>15</v>
      </c>
      <c r="E27" s="32">
        <f>D27*286.24</f>
        <v>4293.6000000000004</v>
      </c>
      <c r="G27" s="14"/>
    </row>
    <row r="28" spans="1:7" ht="15.75" x14ac:dyDescent="0.25">
      <c r="A28" s="33"/>
      <c r="B28" s="52"/>
      <c r="C28" s="36"/>
      <c r="D28" s="34"/>
      <c r="E28" s="53"/>
      <c r="F28" s="35"/>
    </row>
    <row r="29" spans="1:7" x14ac:dyDescent="0.25">
      <c r="A29" s="8" t="s">
        <v>27</v>
      </c>
      <c r="B29" s="9"/>
      <c r="C29" s="10"/>
      <c r="D29" s="28"/>
      <c r="E29" s="11">
        <f>SUM(E17:E28)</f>
        <v>229508.61000000002</v>
      </c>
    </row>
    <row r="30" spans="1:7" ht="10.15" customHeight="1" x14ac:dyDescent="0.25"/>
    <row r="31" spans="1:7" ht="30.6" customHeight="1" x14ac:dyDescent="0.25">
      <c r="A31" s="65" t="s">
        <v>79</v>
      </c>
      <c r="B31" s="65"/>
      <c r="C31" s="65"/>
      <c r="D31" s="65"/>
      <c r="E31" s="65"/>
    </row>
    <row r="32" spans="1:7" ht="34.5" customHeight="1" x14ac:dyDescent="0.25">
      <c r="A32" s="63" t="s">
        <v>16</v>
      </c>
      <c r="B32" s="63"/>
      <c r="C32" s="63"/>
      <c r="D32" s="63"/>
      <c r="E32" s="63"/>
    </row>
    <row r="33" spans="1:5" ht="22.9" customHeight="1" x14ac:dyDescent="0.25">
      <c r="A33" s="63" t="s">
        <v>15</v>
      </c>
      <c r="B33" s="63"/>
      <c r="C33" s="63"/>
      <c r="D33" s="63"/>
      <c r="E33" s="63"/>
    </row>
    <row r="34" spans="1:5" x14ac:dyDescent="0.25">
      <c r="A34" s="63" t="s">
        <v>29</v>
      </c>
      <c r="B34" s="63"/>
      <c r="C34" s="63"/>
      <c r="D34" s="63"/>
      <c r="E34" s="63"/>
    </row>
    <row r="35" spans="1:5" x14ac:dyDescent="0.25">
      <c r="A35" s="54"/>
      <c r="B35" s="54"/>
      <c r="C35" s="54"/>
      <c r="D35" s="54"/>
      <c r="E35" s="54"/>
    </row>
    <row r="36" spans="1:5" x14ac:dyDescent="0.25">
      <c r="A36" s="54"/>
      <c r="B36" s="54"/>
      <c r="C36" s="54"/>
      <c r="D36" s="54"/>
      <c r="E36" s="54"/>
    </row>
    <row r="37" spans="1:5" x14ac:dyDescent="0.25">
      <c r="A37" s="54"/>
      <c r="B37" s="54"/>
      <c r="C37" s="54"/>
      <c r="D37" s="54"/>
      <c r="E37" s="54"/>
    </row>
    <row r="38" spans="1:5" x14ac:dyDescent="0.25">
      <c r="A38" s="66" t="s">
        <v>4</v>
      </c>
      <c r="B38" s="66"/>
      <c r="C38" s="66"/>
      <c r="D38" s="66"/>
      <c r="E38" s="66"/>
    </row>
    <row r="39" spans="1:5" x14ac:dyDescent="0.25">
      <c r="A39" s="67" t="s">
        <v>50</v>
      </c>
      <c r="B39" s="67"/>
      <c r="C39" s="67"/>
      <c r="D39" s="67"/>
      <c r="E39" s="67"/>
    </row>
    <row r="40" spans="1:5" x14ac:dyDescent="0.25">
      <c r="B40" s="62" t="s">
        <v>14</v>
      </c>
      <c r="C40" s="62"/>
      <c r="D40" s="62"/>
      <c r="E40" s="4" t="s">
        <v>5</v>
      </c>
    </row>
    <row r="41" spans="1:5" x14ac:dyDescent="0.25">
      <c r="A41" s="56"/>
      <c r="B41" s="56"/>
      <c r="C41" s="56"/>
      <c r="D41" s="56"/>
      <c r="E41" s="56"/>
    </row>
    <row r="42" spans="1:5" x14ac:dyDescent="0.25">
      <c r="A42" s="67" t="s">
        <v>28</v>
      </c>
      <c r="B42" s="67"/>
      <c r="C42" s="67"/>
      <c r="D42" s="67"/>
      <c r="E42" s="67"/>
    </row>
    <row r="43" spans="1:5" x14ac:dyDescent="0.25">
      <c r="B43" s="62" t="s">
        <v>14</v>
      </c>
      <c r="C43" s="62"/>
      <c r="D43" s="62"/>
      <c r="E43" s="4" t="s">
        <v>5</v>
      </c>
    </row>
    <row r="44" spans="1:5" x14ac:dyDescent="0.25">
      <c r="A44" s="57" t="s">
        <v>72</v>
      </c>
    </row>
    <row r="45" spans="1:5" x14ac:dyDescent="0.25">
      <c r="A45" s="12" t="s">
        <v>30</v>
      </c>
    </row>
    <row r="46" spans="1:5" ht="16.149999999999999" customHeight="1" x14ac:dyDescent="0.25">
      <c r="A46" s="12" t="s">
        <v>34</v>
      </c>
      <c r="B46" s="24">
        <f>'2кв'!B53</f>
        <v>-43113.225099999923</v>
      </c>
    </row>
    <row r="47" spans="1:5" ht="30" x14ac:dyDescent="0.25">
      <c r="A47" s="55" t="s">
        <v>80</v>
      </c>
      <c r="B47" s="25"/>
    </row>
    <row r="48" spans="1:5" x14ac:dyDescent="0.25">
      <c r="A48" s="2" t="s">
        <v>31</v>
      </c>
      <c r="B48" s="25">
        <v>218484.66</v>
      </c>
    </row>
    <row r="49" spans="1:5" x14ac:dyDescent="0.25">
      <c r="A49" s="2" t="s">
        <v>40</v>
      </c>
      <c r="B49" s="25">
        <f>350*2</f>
        <v>700</v>
      </c>
    </row>
    <row r="50" spans="1:5" x14ac:dyDescent="0.25">
      <c r="A50" s="2" t="s">
        <v>39</v>
      </c>
      <c r="B50" s="29">
        <f>2*330</f>
        <v>660</v>
      </c>
    </row>
    <row r="51" spans="1:5" ht="30" x14ac:dyDescent="0.25">
      <c r="A51" s="55" t="s">
        <v>33</v>
      </c>
      <c r="B51" s="26">
        <f>E29</f>
        <v>229508.61000000002</v>
      </c>
    </row>
    <row r="52" spans="1:5" x14ac:dyDescent="0.25">
      <c r="A52" s="13" t="s">
        <v>32</v>
      </c>
      <c r="B52" s="27">
        <f>B46+B48+B49+B50-B51</f>
        <v>-52777.175099999935</v>
      </c>
    </row>
    <row r="55" spans="1:5" x14ac:dyDescent="0.25">
      <c r="A55" s="17"/>
      <c r="B55" s="18"/>
      <c r="C55" s="19"/>
      <c r="D55" s="18"/>
      <c r="E55" s="20"/>
    </row>
    <row r="56" spans="1:5" x14ac:dyDescent="0.25">
      <c r="A56" s="17"/>
      <c r="B56" s="18"/>
      <c r="C56" s="19"/>
      <c r="D56" s="18"/>
      <c r="E56" s="20"/>
    </row>
    <row r="57" spans="1:5" x14ac:dyDescent="0.25">
      <c r="A57" s="17"/>
      <c r="B57" s="18"/>
      <c r="C57" s="19"/>
      <c r="D57" s="18"/>
      <c r="E57" s="20"/>
    </row>
    <row r="58" spans="1:5" x14ac:dyDescent="0.25">
      <c r="A58" s="17"/>
      <c r="B58" s="18"/>
      <c r="C58" s="19"/>
      <c r="D58" s="18"/>
      <c r="E58" s="20"/>
    </row>
    <row r="59" spans="1:5" x14ac:dyDescent="0.25">
      <c r="A59" s="21"/>
      <c r="B59" s="22"/>
      <c r="C59" s="18"/>
      <c r="D59" s="22"/>
      <c r="E59" s="20"/>
    </row>
    <row r="60" spans="1:5" x14ac:dyDescent="0.25">
      <c r="A60" s="23"/>
      <c r="B60" s="22"/>
      <c r="C60" s="18"/>
      <c r="D60" s="22"/>
      <c r="E60" s="20"/>
    </row>
    <row r="61" spans="1:5" x14ac:dyDescent="0.25">
      <c r="A61" s="23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</sheetData>
  <mergeCells count="23">
    <mergeCell ref="A7:E7"/>
    <mergeCell ref="A1:E1"/>
    <mergeCell ref="A2:E2"/>
    <mergeCell ref="A3:E3"/>
    <mergeCell ref="A5:E5"/>
    <mergeCell ref="A6:E6"/>
    <mergeCell ref="A34:E34"/>
    <mergeCell ref="A8:E8"/>
    <mergeCell ref="A9:E9"/>
    <mergeCell ref="A10:E10"/>
    <mergeCell ref="A11:E11"/>
    <mergeCell ref="A12:E12"/>
    <mergeCell ref="A13:E13"/>
    <mergeCell ref="A14:E14"/>
    <mergeCell ref="A15:E15"/>
    <mergeCell ref="A31:E31"/>
    <mergeCell ref="A32:E32"/>
    <mergeCell ref="A33:E33"/>
    <mergeCell ref="A38:E38"/>
    <mergeCell ref="A39:E39"/>
    <mergeCell ref="B40:D40"/>
    <mergeCell ref="A42:E42"/>
    <mergeCell ref="B43:D4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view="pageBreakPreview" topLeftCell="A34" zoomScaleSheetLayoutView="100" workbookViewId="0">
      <selection activeCell="A32" sqref="A32:E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5703125" style="2" customWidth="1"/>
    <col min="8" max="8" width="12" style="2" customWidth="1"/>
    <col min="9" max="16384" width="9.140625" style="2"/>
  </cols>
  <sheetData>
    <row r="1" spans="1:7" ht="15.75" x14ac:dyDescent="0.25">
      <c r="A1" s="68" t="s">
        <v>10</v>
      </c>
      <c r="B1" s="68"/>
      <c r="C1" s="68"/>
      <c r="D1" s="68"/>
      <c r="E1" s="68"/>
    </row>
    <row r="2" spans="1:7" ht="35.25" customHeight="1" x14ac:dyDescent="0.25">
      <c r="A2" s="69" t="s">
        <v>11</v>
      </c>
      <c r="B2" s="70"/>
      <c r="C2" s="70"/>
      <c r="D2" s="70"/>
      <c r="E2" s="70"/>
    </row>
    <row r="3" spans="1:7" x14ac:dyDescent="0.25">
      <c r="A3" s="71" t="s">
        <v>113</v>
      </c>
      <c r="B3" s="71"/>
      <c r="C3" s="71"/>
      <c r="D3" s="71"/>
      <c r="E3" s="71"/>
    </row>
    <row r="4" spans="1:7" s="1" customFormat="1" ht="15.75" x14ac:dyDescent="0.25">
      <c r="A4" s="30" t="s">
        <v>12</v>
      </c>
      <c r="B4" s="31"/>
      <c r="C4" s="31"/>
      <c r="D4" s="44"/>
      <c r="E4" s="40" t="s">
        <v>114</v>
      </c>
    </row>
    <row r="5" spans="1:7" ht="22.9" customHeight="1" x14ac:dyDescent="0.25">
      <c r="A5" s="63" t="s">
        <v>0</v>
      </c>
      <c r="B5" s="63"/>
      <c r="C5" s="63"/>
      <c r="D5" s="63"/>
      <c r="E5" s="63"/>
    </row>
    <row r="6" spans="1:7" ht="13.9" customHeight="1" x14ac:dyDescent="0.25">
      <c r="A6" s="72" t="s">
        <v>19</v>
      </c>
      <c r="B6" s="72"/>
      <c r="C6" s="72"/>
      <c r="D6" s="72"/>
      <c r="E6" s="72"/>
    </row>
    <row r="7" spans="1:7" x14ac:dyDescent="0.25">
      <c r="A7" s="73" t="s">
        <v>1</v>
      </c>
      <c r="B7" s="73"/>
      <c r="C7" s="73"/>
      <c r="D7" s="73"/>
      <c r="E7" s="73"/>
    </row>
    <row r="8" spans="1:7" x14ac:dyDescent="0.25">
      <c r="A8" s="63" t="s">
        <v>20</v>
      </c>
      <c r="B8" s="63"/>
      <c r="C8" s="63"/>
      <c r="D8" s="63"/>
      <c r="E8" s="63"/>
    </row>
    <row r="9" spans="1:7" ht="28.5" customHeight="1" x14ac:dyDescent="0.25">
      <c r="A9" s="63" t="s">
        <v>21</v>
      </c>
      <c r="B9" s="63"/>
      <c r="C9" s="63"/>
      <c r="D9" s="63"/>
      <c r="E9" s="63"/>
    </row>
    <row r="10" spans="1:7" x14ac:dyDescent="0.25">
      <c r="A10" s="63" t="s">
        <v>17</v>
      </c>
      <c r="B10" s="63"/>
      <c r="C10" s="63"/>
      <c r="D10" s="63"/>
      <c r="E10" s="63"/>
    </row>
    <row r="11" spans="1:7" x14ac:dyDescent="0.25">
      <c r="A11" s="63" t="s">
        <v>47</v>
      </c>
      <c r="B11" s="63"/>
      <c r="C11" s="63"/>
      <c r="D11" s="63"/>
      <c r="E11" s="63"/>
    </row>
    <row r="12" spans="1:7" ht="34.5" customHeight="1" x14ac:dyDescent="0.25">
      <c r="A12" s="63" t="s">
        <v>13</v>
      </c>
      <c r="B12" s="63"/>
      <c r="C12" s="63"/>
      <c r="D12" s="63"/>
      <c r="E12" s="63"/>
    </row>
    <row r="13" spans="1:7" ht="61.5" customHeight="1" x14ac:dyDescent="0.25">
      <c r="A13" s="63" t="s">
        <v>22</v>
      </c>
      <c r="B13" s="63"/>
      <c r="C13" s="63"/>
      <c r="D13" s="63"/>
      <c r="E13" s="63"/>
    </row>
    <row r="14" spans="1:7" ht="31.5" customHeight="1" x14ac:dyDescent="0.25">
      <c r="A14" s="64" t="s">
        <v>23</v>
      </c>
      <c r="B14" s="64"/>
      <c r="C14" s="64"/>
      <c r="D14" s="64"/>
      <c r="E14" s="64"/>
    </row>
    <row r="15" spans="1:7" x14ac:dyDescent="0.25">
      <c r="A15" s="64"/>
      <c r="B15" s="64"/>
      <c r="C15" s="64"/>
      <c r="D15" s="64"/>
      <c r="E15" s="64"/>
      <c r="F15" s="2">
        <v>2694.2</v>
      </c>
      <c r="G15" s="2">
        <v>3</v>
      </c>
    </row>
    <row r="16" spans="1:7" ht="135" x14ac:dyDescent="0.25">
      <c r="A16" s="3" t="s">
        <v>6</v>
      </c>
      <c r="B16" s="3" t="s">
        <v>9</v>
      </c>
      <c r="C16" s="3" t="s">
        <v>2</v>
      </c>
      <c r="D16" s="3" t="s">
        <v>8</v>
      </c>
      <c r="E16" s="3" t="s">
        <v>7</v>
      </c>
    </row>
    <row r="17" spans="1:7" ht="38.25" x14ac:dyDescent="0.25">
      <c r="A17" s="15" t="s">
        <v>38</v>
      </c>
      <c r="B17" s="7" t="s">
        <v>35</v>
      </c>
      <c r="C17" s="3" t="s">
        <v>3</v>
      </c>
      <c r="D17" s="3">
        <v>17.440000000000001</v>
      </c>
      <c r="E17" s="6">
        <f>D17*F15*G15</f>
        <v>140960.54399999999</v>
      </c>
      <c r="G17" s="14"/>
    </row>
    <row r="18" spans="1:7" x14ac:dyDescent="0.25">
      <c r="A18" s="5" t="s">
        <v>36</v>
      </c>
      <c r="B18" s="7" t="s">
        <v>18</v>
      </c>
      <c r="C18" s="3" t="s">
        <v>3</v>
      </c>
      <c r="D18" s="3">
        <v>6.51</v>
      </c>
      <c r="E18" s="6">
        <f>D18*F15*G15</f>
        <v>52617.725999999995</v>
      </c>
      <c r="G18" s="14"/>
    </row>
    <row r="19" spans="1:7" x14ac:dyDescent="0.25">
      <c r="A19" s="5" t="s">
        <v>46</v>
      </c>
      <c r="B19" s="7" t="s">
        <v>116</v>
      </c>
      <c r="C19" s="3" t="s">
        <v>25</v>
      </c>
      <c r="D19" s="3"/>
      <c r="E19" s="6">
        <v>0</v>
      </c>
      <c r="G19" s="14"/>
    </row>
    <row r="20" spans="1:7" x14ac:dyDescent="0.25">
      <c r="A20" s="33" t="s">
        <v>43</v>
      </c>
      <c r="B20" s="7" t="s">
        <v>116</v>
      </c>
      <c r="C20" s="3" t="s">
        <v>25</v>
      </c>
      <c r="D20" s="3"/>
      <c r="E20" s="32">
        <v>0</v>
      </c>
    </row>
    <row r="21" spans="1:7" x14ac:dyDescent="0.25">
      <c r="A21" s="5" t="s">
        <v>44</v>
      </c>
      <c r="B21" s="7" t="s">
        <v>116</v>
      </c>
      <c r="C21" s="3" t="s">
        <v>25</v>
      </c>
      <c r="D21" s="3"/>
      <c r="E21" s="32">
        <v>4247.62</v>
      </c>
    </row>
    <row r="22" spans="1:7" x14ac:dyDescent="0.25">
      <c r="A22" s="5" t="s">
        <v>45</v>
      </c>
      <c r="B22" s="7" t="s">
        <v>116</v>
      </c>
      <c r="C22" s="3" t="s">
        <v>25</v>
      </c>
      <c r="D22" s="3"/>
      <c r="E22" s="32">
        <v>0</v>
      </c>
      <c r="G22" s="14"/>
    </row>
    <row r="23" spans="1:7" x14ac:dyDescent="0.25">
      <c r="A23" s="5" t="s">
        <v>42</v>
      </c>
      <c r="B23" s="7" t="s">
        <v>116</v>
      </c>
      <c r="C23" s="3" t="s">
        <v>25</v>
      </c>
      <c r="D23" s="3"/>
      <c r="E23" s="32">
        <v>0</v>
      </c>
    </row>
    <row r="24" spans="1:7" ht="15.75" x14ac:dyDescent="0.25">
      <c r="A24" s="5" t="s">
        <v>26</v>
      </c>
      <c r="B24" s="7" t="s">
        <v>116</v>
      </c>
      <c r="C24" s="3" t="s">
        <v>25</v>
      </c>
      <c r="D24" s="16"/>
      <c r="E24" s="32">
        <f>2555.7+416</f>
        <v>2971.7</v>
      </c>
      <c r="G24" s="14"/>
    </row>
    <row r="25" spans="1:7" ht="15.75" x14ac:dyDescent="0.25">
      <c r="A25" s="5" t="s">
        <v>115</v>
      </c>
      <c r="B25" s="7"/>
      <c r="C25" s="3" t="s">
        <v>25</v>
      </c>
      <c r="D25" s="16"/>
      <c r="E25" s="32">
        <v>1020</v>
      </c>
      <c r="G25" s="14"/>
    </row>
    <row r="26" spans="1:7" s="50" customFormat="1" ht="30" x14ac:dyDescent="0.25">
      <c r="A26" s="51" t="s">
        <v>110</v>
      </c>
      <c r="B26" s="47" t="s">
        <v>111</v>
      </c>
      <c r="C26" s="48" t="s">
        <v>25</v>
      </c>
      <c r="D26" s="48"/>
      <c r="E26" s="32">
        <v>1158.5999999999999</v>
      </c>
    </row>
    <row r="27" spans="1:7" s="50" customFormat="1" x14ac:dyDescent="0.25">
      <c r="A27" s="51" t="s">
        <v>109</v>
      </c>
      <c r="B27" s="47" t="s">
        <v>112</v>
      </c>
      <c r="C27" s="48" t="s">
        <v>37</v>
      </c>
      <c r="D27" s="48">
        <v>3</v>
      </c>
      <c r="E27" s="32">
        <f>D27*286.24</f>
        <v>858.72</v>
      </c>
    </row>
    <row r="28" spans="1:7" ht="15.75" x14ac:dyDescent="0.25">
      <c r="A28" s="33"/>
      <c r="B28" s="52"/>
      <c r="C28" s="36"/>
      <c r="D28" s="34"/>
      <c r="E28" s="53"/>
      <c r="F28" s="35"/>
    </row>
    <row r="29" spans="1:7" x14ac:dyDescent="0.25">
      <c r="A29" s="8" t="s">
        <v>27</v>
      </c>
      <c r="B29" s="9"/>
      <c r="C29" s="10"/>
      <c r="D29" s="28"/>
      <c r="E29" s="11">
        <f>SUM(E17:E28)</f>
        <v>203834.91</v>
      </c>
    </row>
    <row r="30" spans="1:7" ht="10.15" customHeight="1" x14ac:dyDescent="0.25"/>
    <row r="31" spans="1:7" ht="30.6" customHeight="1" x14ac:dyDescent="0.25">
      <c r="A31" s="65" t="s">
        <v>117</v>
      </c>
      <c r="B31" s="65"/>
      <c r="C31" s="65"/>
      <c r="D31" s="65"/>
      <c r="E31" s="65"/>
    </row>
    <row r="32" spans="1:7" ht="34.5" customHeight="1" x14ac:dyDescent="0.25">
      <c r="A32" s="63" t="s">
        <v>16</v>
      </c>
      <c r="B32" s="63"/>
      <c r="C32" s="63"/>
      <c r="D32" s="63"/>
      <c r="E32" s="63"/>
    </row>
    <row r="33" spans="1:5" ht="22.9" customHeight="1" x14ac:dyDescent="0.25">
      <c r="A33" s="63" t="s">
        <v>15</v>
      </c>
      <c r="B33" s="63"/>
      <c r="C33" s="63"/>
      <c r="D33" s="63"/>
      <c r="E33" s="63"/>
    </row>
    <row r="34" spans="1:5" x14ac:dyDescent="0.25">
      <c r="A34" s="63" t="s">
        <v>29</v>
      </c>
      <c r="B34" s="63"/>
      <c r="C34" s="63"/>
      <c r="D34" s="63"/>
      <c r="E34" s="63"/>
    </row>
    <row r="35" spans="1:5" x14ac:dyDescent="0.25">
      <c r="A35" s="58"/>
      <c r="B35" s="58"/>
      <c r="C35" s="58"/>
      <c r="D35" s="58"/>
      <c r="E35" s="58"/>
    </row>
    <row r="36" spans="1:5" x14ac:dyDescent="0.25">
      <c r="A36" s="58"/>
      <c r="B36" s="58"/>
      <c r="C36" s="58"/>
      <c r="D36" s="58"/>
      <c r="E36" s="58"/>
    </row>
    <row r="37" spans="1:5" x14ac:dyDescent="0.25">
      <c r="A37" s="58"/>
      <c r="B37" s="58"/>
      <c r="C37" s="58"/>
      <c r="D37" s="58"/>
      <c r="E37" s="58"/>
    </row>
    <row r="38" spans="1:5" x14ac:dyDescent="0.25">
      <c r="A38" s="66" t="s">
        <v>4</v>
      </c>
      <c r="B38" s="66"/>
      <c r="C38" s="66"/>
      <c r="D38" s="66"/>
      <c r="E38" s="66"/>
    </row>
    <row r="39" spans="1:5" x14ac:dyDescent="0.25">
      <c r="A39" s="67" t="s">
        <v>50</v>
      </c>
      <c r="B39" s="67"/>
      <c r="C39" s="67"/>
      <c r="D39" s="67"/>
      <c r="E39" s="67"/>
    </row>
    <row r="40" spans="1:5" x14ac:dyDescent="0.25">
      <c r="B40" s="62" t="s">
        <v>14</v>
      </c>
      <c r="C40" s="62"/>
      <c r="D40" s="62"/>
      <c r="E40" s="4" t="s">
        <v>5</v>
      </c>
    </row>
    <row r="41" spans="1:5" x14ac:dyDescent="0.25">
      <c r="A41" s="59"/>
      <c r="B41" s="59"/>
      <c r="C41" s="59"/>
      <c r="D41" s="59"/>
      <c r="E41" s="59"/>
    </row>
    <row r="42" spans="1:5" x14ac:dyDescent="0.25">
      <c r="A42" s="67" t="s">
        <v>28</v>
      </c>
      <c r="B42" s="67"/>
      <c r="C42" s="67"/>
      <c r="D42" s="67"/>
      <c r="E42" s="67"/>
    </row>
    <row r="43" spans="1:5" x14ac:dyDescent="0.25">
      <c r="B43" s="62" t="s">
        <v>14</v>
      </c>
      <c r="C43" s="62"/>
      <c r="D43" s="62"/>
      <c r="E43" s="4" t="s">
        <v>5</v>
      </c>
    </row>
    <row r="44" spans="1:5" x14ac:dyDescent="0.25">
      <c r="A44" s="57" t="s">
        <v>72</v>
      </c>
    </row>
    <row r="45" spans="1:5" x14ac:dyDescent="0.25">
      <c r="A45" s="12" t="s">
        <v>30</v>
      </c>
    </row>
    <row r="46" spans="1:5" ht="16.149999999999999" customHeight="1" x14ac:dyDescent="0.25">
      <c r="A46" s="12" t="s">
        <v>34</v>
      </c>
      <c r="B46" s="24">
        <f>'3кв'!B52</f>
        <v>-52777.175099999935</v>
      </c>
    </row>
    <row r="47" spans="1:5" ht="30" x14ac:dyDescent="0.25">
      <c r="A47" s="60" t="s">
        <v>118</v>
      </c>
      <c r="B47" s="25"/>
    </row>
    <row r="48" spans="1:5" x14ac:dyDescent="0.25">
      <c r="A48" s="2" t="s">
        <v>31</v>
      </c>
      <c r="B48" s="25">
        <v>217106.31</v>
      </c>
    </row>
    <row r="49" spans="1:5" x14ac:dyDescent="0.25">
      <c r="B49" s="25"/>
    </row>
    <row r="50" spans="1:5" x14ac:dyDescent="0.25">
      <c r="B50" s="29"/>
    </row>
    <row r="51" spans="1:5" ht="30" x14ac:dyDescent="0.25">
      <c r="A51" s="60" t="s">
        <v>33</v>
      </c>
      <c r="B51" s="26">
        <f>E29</f>
        <v>203834.91</v>
      </c>
    </row>
    <row r="52" spans="1:5" x14ac:dyDescent="0.25">
      <c r="A52" s="13" t="s">
        <v>32</v>
      </c>
      <c r="B52" s="27">
        <f>B46+B48+B49+B50-B51</f>
        <v>-39505.775099999941</v>
      </c>
    </row>
    <row r="55" spans="1:5" x14ac:dyDescent="0.25">
      <c r="A55" s="17"/>
      <c r="B55" s="18"/>
      <c r="C55" s="19"/>
      <c r="D55" s="18"/>
      <c r="E55" s="20"/>
    </row>
    <row r="56" spans="1:5" x14ac:dyDescent="0.25">
      <c r="A56" s="17"/>
      <c r="B56" s="18"/>
      <c r="C56" s="19"/>
      <c r="D56" s="18"/>
      <c r="E56" s="20"/>
    </row>
    <row r="57" spans="1:5" x14ac:dyDescent="0.25">
      <c r="A57" s="17"/>
      <c r="B57" s="18"/>
      <c r="C57" s="19"/>
      <c r="D57" s="18"/>
      <c r="E57" s="20"/>
    </row>
    <row r="58" spans="1:5" x14ac:dyDescent="0.25">
      <c r="A58" s="17"/>
      <c r="B58" s="18"/>
      <c r="C58" s="19"/>
      <c r="D58" s="18"/>
      <c r="E58" s="20"/>
    </row>
    <row r="59" spans="1:5" x14ac:dyDescent="0.25">
      <c r="A59" s="21"/>
      <c r="B59" s="22"/>
      <c r="C59" s="18"/>
      <c r="D59" s="22"/>
      <c r="E59" s="20"/>
    </row>
    <row r="60" spans="1:5" x14ac:dyDescent="0.25">
      <c r="A60" s="23"/>
      <c r="B60" s="22"/>
      <c r="C60" s="18"/>
      <c r="D60" s="22"/>
      <c r="E60" s="20"/>
    </row>
    <row r="61" spans="1:5" x14ac:dyDescent="0.25">
      <c r="A61" s="23"/>
      <c r="B61" s="22"/>
      <c r="C61" s="18"/>
      <c r="D61" s="22"/>
      <c r="E61" s="20"/>
    </row>
    <row r="62" spans="1:5" x14ac:dyDescent="0.25">
      <c r="A62" s="23"/>
      <c r="B62" s="22"/>
      <c r="C62" s="18"/>
      <c r="D62" s="22"/>
      <c r="E62" s="20"/>
    </row>
    <row r="63" spans="1:5" x14ac:dyDescent="0.25">
      <c r="A63" s="23"/>
      <c r="B63" s="22"/>
      <c r="C63" s="18"/>
      <c r="D63" s="22"/>
      <c r="E63" s="20"/>
    </row>
    <row r="64" spans="1:5" x14ac:dyDescent="0.25">
      <c r="A64" s="23"/>
      <c r="B64" s="22"/>
      <c r="C64" s="18"/>
      <c r="D64" s="22"/>
      <c r="E64" s="20"/>
    </row>
    <row r="65" spans="1:5" x14ac:dyDescent="0.25">
      <c r="A65" s="23"/>
      <c r="B65" s="22"/>
      <c r="C65" s="18"/>
      <c r="D65" s="22"/>
      <c r="E65" s="20"/>
    </row>
    <row r="66" spans="1:5" x14ac:dyDescent="0.25">
      <c r="A66" s="23"/>
      <c r="B66" s="22"/>
      <c r="C66" s="18"/>
      <c r="D66" s="22"/>
      <c r="E66" s="20"/>
    </row>
    <row r="67" spans="1:5" x14ac:dyDescent="0.25">
      <c r="A67" s="23"/>
      <c r="B67" s="22"/>
      <c r="C67" s="18"/>
      <c r="D67" s="22"/>
      <c r="E67" s="20"/>
    </row>
    <row r="68" spans="1:5" x14ac:dyDescent="0.25">
      <c r="A68" s="23"/>
      <c r="B68" s="22"/>
      <c r="C68" s="18"/>
      <c r="D68" s="22"/>
      <c r="E68" s="20"/>
    </row>
    <row r="69" spans="1:5" x14ac:dyDescent="0.25">
      <c r="A69" s="23"/>
      <c r="B69" s="22"/>
      <c r="C69" s="18"/>
      <c r="D69" s="22"/>
      <c r="E69" s="20"/>
    </row>
    <row r="70" spans="1:5" x14ac:dyDescent="0.25">
      <c r="A70" s="23"/>
      <c r="B70" s="22"/>
      <c r="C70" s="18"/>
      <c r="D70" s="22"/>
      <c r="E70" s="20"/>
    </row>
  </sheetData>
  <mergeCells count="23">
    <mergeCell ref="A38:E38"/>
    <mergeCell ref="A39:E39"/>
    <mergeCell ref="B40:D40"/>
    <mergeCell ref="A42:E42"/>
    <mergeCell ref="B43:D43"/>
    <mergeCell ref="A14:E14"/>
    <mergeCell ref="A15:E15"/>
    <mergeCell ref="A31:E31"/>
    <mergeCell ref="A32:E32"/>
    <mergeCell ref="A33:E33"/>
    <mergeCell ref="A34:E34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19" zoomScaleSheetLayoutView="100" workbookViewId="0">
      <selection activeCell="C22" sqref="C22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74" t="s">
        <v>81</v>
      </c>
      <c r="B1" s="74"/>
      <c r="C1" s="74"/>
      <c r="D1" s="75"/>
    </row>
    <row r="2" spans="1:5" x14ac:dyDescent="0.25">
      <c r="A2" s="76" t="s">
        <v>82</v>
      </c>
      <c r="B2" s="76"/>
      <c r="C2" s="76"/>
      <c r="D2" s="77"/>
    </row>
    <row r="3" spans="1:5" x14ac:dyDescent="0.25">
      <c r="A3" s="76" t="s">
        <v>83</v>
      </c>
      <c r="B3" s="76"/>
      <c r="C3" s="76"/>
      <c r="D3" s="77"/>
    </row>
    <row r="4" spans="1:5" x14ac:dyDescent="0.25">
      <c r="A4" s="74" t="s">
        <v>119</v>
      </c>
      <c r="B4" s="74"/>
      <c r="C4" s="74"/>
      <c r="D4" s="75"/>
    </row>
    <row r="5" spans="1:5" x14ac:dyDescent="0.25">
      <c r="A5" s="78"/>
      <c r="B5" s="78"/>
      <c r="C5" s="78"/>
    </row>
    <row r="6" spans="1:5" x14ac:dyDescent="0.25">
      <c r="A6" s="77"/>
      <c r="B6" s="79" t="s">
        <v>84</v>
      </c>
      <c r="C6" s="80">
        <f>'1кв'!B46</f>
        <v>-59715.72</v>
      </c>
      <c r="D6" s="81"/>
    </row>
    <row r="7" spans="1:5" x14ac:dyDescent="0.25">
      <c r="A7" s="82" t="s">
        <v>85</v>
      </c>
      <c r="B7" s="79" t="s">
        <v>120</v>
      </c>
      <c r="C7" s="80"/>
      <c r="D7" s="81"/>
    </row>
    <row r="8" spans="1:5" x14ac:dyDescent="0.25">
      <c r="A8" s="77"/>
      <c r="B8" s="83" t="s">
        <v>86</v>
      </c>
      <c r="C8" s="80"/>
      <c r="D8" s="81"/>
    </row>
    <row r="9" spans="1:5" x14ac:dyDescent="0.25">
      <c r="A9" s="77"/>
      <c r="B9" s="84" t="s">
        <v>121</v>
      </c>
      <c r="C9" s="80"/>
      <c r="D9" s="81"/>
    </row>
    <row r="10" spans="1:5" x14ac:dyDescent="0.25">
      <c r="A10" s="77"/>
      <c r="B10" s="84" t="s">
        <v>122</v>
      </c>
      <c r="C10" s="80"/>
      <c r="D10" s="81"/>
    </row>
    <row r="11" spans="1:5" x14ac:dyDescent="0.25">
      <c r="A11" s="77"/>
      <c r="B11" s="84" t="s">
        <v>123</v>
      </c>
      <c r="C11" s="80"/>
      <c r="D11" s="85"/>
    </row>
    <row r="12" spans="1:5" x14ac:dyDescent="0.25">
      <c r="B12" s="86" t="s">
        <v>87</v>
      </c>
      <c r="C12" s="87">
        <f>'1кв'!B48+'2кв'!B48+'3кв'!B48+'4кв'!B48</f>
        <v>858507.15000000014</v>
      </c>
      <c r="D12" s="85"/>
      <c r="E12" s="88"/>
    </row>
    <row r="13" spans="1:5" x14ac:dyDescent="0.25">
      <c r="B13" s="84" t="s">
        <v>88</v>
      </c>
      <c r="C13" s="87">
        <f>'1кв'!B49+'2кв'!B49+'3кв'!B49</f>
        <v>2800</v>
      </c>
      <c r="D13" s="85"/>
    </row>
    <row r="14" spans="1:5" x14ac:dyDescent="0.25">
      <c r="B14" s="84" t="s">
        <v>89</v>
      </c>
      <c r="C14" s="87">
        <f>'1кв'!B50+'2кв'!B50+'3кв'!B50</f>
        <v>2640</v>
      </c>
      <c r="D14" s="85"/>
    </row>
    <row r="15" spans="1:5" ht="31.5" x14ac:dyDescent="0.25">
      <c r="B15" s="84" t="s">
        <v>90</v>
      </c>
      <c r="C15" s="87">
        <f>'1кв'!B51+'2кв'!B51</f>
        <v>1200</v>
      </c>
      <c r="D15" s="85"/>
    </row>
    <row r="16" spans="1:5" x14ac:dyDescent="0.25">
      <c r="A16" s="89"/>
      <c r="B16" s="86" t="s">
        <v>91</v>
      </c>
      <c r="C16" s="90">
        <f>SUM(C12:C15)</f>
        <v>865147.15000000014</v>
      </c>
      <c r="D16" s="81"/>
    </row>
    <row r="17" spans="1:7" x14ac:dyDescent="0.25">
      <c r="B17" s="91"/>
      <c r="C17" s="91"/>
      <c r="D17" s="92"/>
    </row>
    <row r="18" spans="1:7" ht="17.25" customHeight="1" x14ac:dyDescent="0.25">
      <c r="A18" s="93" t="s">
        <v>92</v>
      </c>
      <c r="B18" s="15" t="s">
        <v>93</v>
      </c>
      <c r="C18" s="87">
        <f>'1кв'!E17+'2кв'!E17+'3кв'!E17+'4кв'!E17</f>
        <v>538786.11599999992</v>
      </c>
      <c r="D18" s="92"/>
    </row>
    <row r="19" spans="1:7" ht="15" customHeight="1" x14ac:dyDescent="0.25">
      <c r="A19" s="93"/>
      <c r="B19" s="94" t="s">
        <v>36</v>
      </c>
      <c r="C19" s="87">
        <f>'1кв'!E18+'2кв'!E18+'3кв'!E18+'4кв'!E18</f>
        <v>203196.56399999998</v>
      </c>
      <c r="D19" s="92"/>
    </row>
    <row r="20" spans="1:7" ht="15" customHeight="1" x14ac:dyDescent="0.25">
      <c r="A20" s="93"/>
      <c r="B20" s="94" t="s">
        <v>46</v>
      </c>
      <c r="C20" s="87">
        <f>'1кв'!E19+'2кв'!E19+'3кв'!E19+'4кв'!E19</f>
        <v>0</v>
      </c>
      <c r="D20" s="92"/>
    </row>
    <row r="21" spans="1:7" x14ac:dyDescent="0.25">
      <c r="A21" s="93"/>
      <c r="B21" s="84" t="s">
        <v>43</v>
      </c>
      <c r="C21" s="87">
        <f>'1кв'!E20+'2кв'!E20+'3кв'!E20+'4кв'!E20</f>
        <v>15665.32</v>
      </c>
      <c r="D21" s="92"/>
    </row>
    <row r="22" spans="1:7" x14ac:dyDescent="0.25">
      <c r="A22" s="93"/>
      <c r="B22" s="84" t="s">
        <v>44</v>
      </c>
      <c r="C22" s="87">
        <f>'1кв'!E21+'2кв'!E21+'3кв'!E21+'4кв'!E21</f>
        <v>16943.509999999998</v>
      </c>
      <c r="D22" s="92"/>
    </row>
    <row r="23" spans="1:7" x14ac:dyDescent="0.25">
      <c r="A23" s="93"/>
      <c r="B23" s="84" t="s">
        <v>45</v>
      </c>
      <c r="C23" s="87">
        <f>'1кв'!E22+'2кв'!E22+'3кв'!E22+'4кв'!E22</f>
        <v>6608.5499999999993</v>
      </c>
      <c r="D23" s="92"/>
    </row>
    <row r="24" spans="1:7" x14ac:dyDescent="0.25">
      <c r="A24" s="93"/>
      <c r="B24" s="84" t="s">
        <v>42</v>
      </c>
      <c r="C24" s="87">
        <f>'1кв'!E23+'2кв'!E23+'3кв'!E23+'4кв'!E23</f>
        <v>0</v>
      </c>
      <c r="D24" s="92"/>
    </row>
    <row r="25" spans="1:7" x14ac:dyDescent="0.25">
      <c r="B25" s="95" t="s">
        <v>26</v>
      </c>
      <c r="C25" s="87">
        <f>'1кв'!E24+'2кв'!E24+'3кв'!E24+'4кв'!E24</f>
        <v>35169.47</v>
      </c>
      <c r="D25" s="92"/>
      <c r="E25" s="88"/>
    </row>
    <row r="26" spans="1:7" x14ac:dyDescent="0.25">
      <c r="A26" s="93"/>
      <c r="B26" s="96" t="s">
        <v>124</v>
      </c>
      <c r="C26" s="97">
        <f>'1кв'!E26+'1кв'!E27+'2кв'!E26+'2кв'!E27+'3кв'!E25+'3кв'!E27+'4кв'!E27</f>
        <v>18346.975100000003</v>
      </c>
      <c r="D26" s="92"/>
    </row>
    <row r="27" spans="1:7" x14ac:dyDescent="0.25">
      <c r="A27" s="93"/>
      <c r="B27" s="83" t="s">
        <v>94</v>
      </c>
      <c r="C27" s="97">
        <f>SUM(C29:C34)</f>
        <v>10220.700000000001</v>
      </c>
      <c r="D27" s="92"/>
    </row>
    <row r="28" spans="1:7" x14ac:dyDescent="0.25">
      <c r="A28" s="93"/>
      <c r="B28" s="83" t="s">
        <v>86</v>
      </c>
      <c r="C28" s="97"/>
      <c r="D28" s="92"/>
      <c r="G28" s="88"/>
    </row>
    <row r="29" spans="1:7" ht="31.5" x14ac:dyDescent="0.25">
      <c r="A29" s="93"/>
      <c r="B29" s="98" t="s">
        <v>95</v>
      </c>
      <c r="C29" s="99">
        <f>'1кв'!E25</f>
        <v>1430</v>
      </c>
      <c r="D29" s="92"/>
    </row>
    <row r="30" spans="1:7" x14ac:dyDescent="0.25">
      <c r="A30" s="93"/>
      <c r="B30" s="98" t="s">
        <v>96</v>
      </c>
      <c r="C30" s="99">
        <f>'2кв'!E25</f>
        <v>2200</v>
      </c>
      <c r="D30" s="92"/>
    </row>
    <row r="31" spans="1:7" x14ac:dyDescent="0.25">
      <c r="A31" s="93"/>
      <c r="B31" s="98" t="s">
        <v>97</v>
      </c>
      <c r="C31" s="99">
        <f>'4кв'!E25</f>
        <v>1020</v>
      </c>
      <c r="D31" s="92"/>
    </row>
    <row r="32" spans="1:7" x14ac:dyDescent="0.25">
      <c r="A32" s="93"/>
      <c r="B32" s="98" t="s">
        <v>125</v>
      </c>
      <c r="C32" s="99">
        <f>'3кв'!E26</f>
        <v>4412.1000000000004</v>
      </c>
      <c r="D32" s="92"/>
    </row>
    <row r="33" spans="1:5" x14ac:dyDescent="0.25">
      <c r="A33" s="93"/>
      <c r="B33" s="98" t="s">
        <v>126</v>
      </c>
      <c r="C33" s="99">
        <f>'4кв'!E26</f>
        <v>1158.5999999999999</v>
      </c>
      <c r="D33" s="92"/>
    </row>
    <row r="34" spans="1:5" x14ac:dyDescent="0.25">
      <c r="A34" s="93"/>
      <c r="B34" s="98"/>
      <c r="C34" s="99"/>
      <c r="D34" s="92"/>
    </row>
    <row r="35" spans="1:5" x14ac:dyDescent="0.25">
      <c r="B35" s="100" t="s">
        <v>98</v>
      </c>
      <c r="C35" s="101">
        <f>SUM(C18:C27)</f>
        <v>844937.2050999999</v>
      </c>
      <c r="D35" s="92"/>
      <c r="E35" s="88"/>
    </row>
    <row r="36" spans="1:5" x14ac:dyDescent="0.25">
      <c r="B36" s="100" t="s">
        <v>99</v>
      </c>
      <c r="C36" s="102">
        <f>C6+C16-C35</f>
        <v>-39505.775099999737</v>
      </c>
      <c r="D36" s="92"/>
    </row>
    <row r="37" spans="1:5" x14ac:dyDescent="0.25">
      <c r="B37" s="82"/>
      <c r="C37" s="82"/>
      <c r="D37" s="92"/>
    </row>
    <row r="38" spans="1:5" x14ac:dyDescent="0.25">
      <c r="B38" s="103" t="s">
        <v>100</v>
      </c>
      <c r="C38" s="103"/>
      <c r="D38" s="92"/>
    </row>
    <row r="39" spans="1:5" x14ac:dyDescent="0.25">
      <c r="B39" s="103" t="s">
        <v>101</v>
      </c>
      <c r="C39" s="104">
        <v>134375.04999999999</v>
      </c>
      <c r="D39" s="92"/>
    </row>
    <row r="40" spans="1:5" x14ac:dyDescent="0.25">
      <c r="B40" s="105" t="s">
        <v>102</v>
      </c>
      <c r="C40" s="106">
        <v>178782.04</v>
      </c>
      <c r="D40" s="92"/>
    </row>
    <row r="41" spans="1:5" x14ac:dyDescent="0.25">
      <c r="B41" s="103" t="s">
        <v>103</v>
      </c>
      <c r="C41" s="107">
        <f>C40-C39</f>
        <v>44406.99000000002</v>
      </c>
      <c r="D41" s="92"/>
    </row>
    <row r="42" spans="1:5" x14ac:dyDescent="0.25">
      <c r="B42" s="82"/>
      <c r="C42" s="82"/>
      <c r="D42" s="92"/>
    </row>
    <row r="43" spans="1:5" x14ac:dyDescent="0.25">
      <c r="A43" s="1" t="s">
        <v>104</v>
      </c>
      <c r="B43" s="82" t="s">
        <v>105</v>
      </c>
      <c r="C43" s="82"/>
      <c r="D43" s="92"/>
    </row>
    <row r="44" spans="1:5" x14ac:dyDescent="0.25">
      <c r="B44" s="82" t="s">
        <v>106</v>
      </c>
      <c r="C44" s="82"/>
      <c r="D44" s="92"/>
    </row>
    <row r="45" spans="1:5" x14ac:dyDescent="0.25">
      <c r="B45" s="82" t="s">
        <v>107</v>
      </c>
      <c r="C45" s="82"/>
      <c r="D45" s="92"/>
    </row>
    <row r="46" spans="1:5" s="2" customFormat="1" ht="15" x14ac:dyDescent="0.25">
      <c r="B46" s="108"/>
      <c r="C46" s="108"/>
      <c r="D46" s="109"/>
    </row>
    <row r="47" spans="1:5" s="2" customFormat="1" ht="15" x14ac:dyDescent="0.25">
      <c r="B47" s="108" t="s">
        <v>108</v>
      </c>
      <c r="C47" s="108"/>
      <c r="D47" s="109"/>
    </row>
    <row r="48" spans="1:5" x14ac:dyDescent="0.25">
      <c r="B48" s="82"/>
      <c r="C48" s="82"/>
      <c r="D48" s="92"/>
    </row>
    <row r="49" spans="2:4" x14ac:dyDescent="0.25">
      <c r="B49" s="82"/>
      <c r="C49" s="82"/>
      <c r="D49" s="92"/>
    </row>
  </sheetData>
  <mergeCells count="6">
    <mergeCell ref="A1:C1"/>
    <mergeCell ref="A2:C2"/>
    <mergeCell ref="A3:C3"/>
    <mergeCell ref="A4:C4"/>
    <mergeCell ref="A5:C5"/>
    <mergeCell ref="B17:C1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2025-03-06T06:26:30Z</dcterms:modified>
</cp:coreProperties>
</file>